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 Forms ORDER\AA Forms ORDER PP\"/>
    </mc:Choice>
  </mc:AlternateContent>
  <xr:revisionPtr revIDLastSave="0" documentId="8_{C662B7A4-9D78-4716-B872-506277B98602}" xr6:coauthVersionLast="47" xr6:coauthVersionMax="47" xr10:uidLastSave="{00000000-0000-0000-0000-000000000000}"/>
  <workbookProtection workbookAlgorithmName="SHA-512" workbookHashValue="V1cypHRNWYsavkeLytJQaKagJyJ5IAldnTw8lYuPGbAf9DslaIwQixPC5nj1gYlcZmPGwN/cCNxSWF68RBXcKA==" workbookSaltValue="JZkzfDET2PaDxTCBvOWB9g==" workbookSpinCount="100000" lockStructure="1"/>
  <bookViews>
    <workbookView xWindow="390" yWindow="390" windowWidth="25320" windowHeight="15255" xr2:uid="{D15A6B64-788D-4D31-8BA1-75DBD82C4275}"/>
  </bookViews>
  <sheets>
    <sheet name="Order" sheetId="1" r:id="rId1"/>
    <sheet name="Print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G6" i="2"/>
  <c r="B6" i="2"/>
  <c r="G2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C45" i="2"/>
  <c r="C46" i="2"/>
  <c r="C47" i="2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6" i="2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96" i="1"/>
  <c r="T97" i="1"/>
  <c r="T98" i="1"/>
  <c r="T99" i="1"/>
  <c r="T17" i="1"/>
  <c r="T18" i="1"/>
  <c r="T19" i="1"/>
  <c r="T20" i="1"/>
  <c r="T21" i="1"/>
  <c r="T22" i="1"/>
  <c r="T23" i="1"/>
  <c r="T24" i="1"/>
  <c r="T25" i="1"/>
  <c r="F36" i="2"/>
  <c r="F37" i="2"/>
  <c r="F38" i="2"/>
  <c r="F39" i="2"/>
  <c r="F40" i="2"/>
  <c r="F41" i="2"/>
  <c r="F42" i="2"/>
  <c r="F43" i="2"/>
  <c r="F44" i="2"/>
  <c r="F45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A6" i="2"/>
  <c r="A7" i="2"/>
  <c r="A8" i="2"/>
  <c r="A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F6" i="2"/>
  <c r="F7" i="2"/>
  <c r="F8" i="2"/>
  <c r="F9" i="2"/>
  <c r="F10" i="2"/>
  <c r="A10" i="2"/>
  <c r="D4" i="2"/>
  <c r="B4" i="2"/>
  <c r="B3" i="2"/>
  <c r="B2" i="2"/>
  <c r="T16" i="1" l="1"/>
  <c r="U58" i="1"/>
  <c r="U70" i="1"/>
  <c r="U94" i="1"/>
  <c r="U96" i="1"/>
  <c r="U71" i="1"/>
  <c r="U72" i="1"/>
  <c r="U97" i="1"/>
  <c r="U73" i="1"/>
  <c r="U74" i="1"/>
  <c r="U78" i="1"/>
  <c r="U79" i="1"/>
  <c r="U80" i="1"/>
  <c r="U81" i="1"/>
  <c r="U82" i="1"/>
  <c r="U83" i="1"/>
  <c r="U84" i="1"/>
  <c r="U63" i="1"/>
  <c r="U85" i="1"/>
  <c r="U86" i="1"/>
  <c r="U87" i="1"/>
  <c r="U88" i="1"/>
  <c r="U89" i="1"/>
  <c r="U67" i="1"/>
  <c r="U90" i="1"/>
  <c r="U91" i="1"/>
  <c r="U92" i="1"/>
  <c r="U93" i="1"/>
  <c r="U68" i="1"/>
  <c r="U49" i="1"/>
  <c r="U99" i="1"/>
  <c r="U57" i="1"/>
  <c r="U59" i="1"/>
  <c r="U61" i="1"/>
  <c r="U62" i="1"/>
  <c r="U98" i="1"/>
  <c r="U56" i="1"/>
  <c r="T13" i="1"/>
  <c r="T102" i="1"/>
  <c r="R102" i="1"/>
  <c r="Q10" i="1"/>
  <c r="T4" i="1"/>
  <c r="S4" i="1"/>
  <c r="Y2" i="1" l="1"/>
  <c r="Y3" i="1" s="1"/>
  <c r="T100" i="1"/>
  <c r="T101" i="1" l="1"/>
  <c r="T103" i="1" s="1"/>
</calcChain>
</file>

<file path=xl/sharedStrings.xml><?xml version="1.0" encoding="utf-8"?>
<sst xmlns="http://schemas.openxmlformats.org/spreadsheetml/2006/main" count="1022" uniqueCount="292">
  <si>
    <t>ITEM DESCRIPTIONS</t>
  </si>
  <si>
    <t>MIN</t>
  </si>
  <si>
    <t>PRICE</t>
  </si>
  <si>
    <t>YOUR</t>
  </si>
  <si>
    <t>ORDER</t>
  </si>
  <si>
    <t>Model</t>
  </si>
  <si>
    <t>Display</t>
  </si>
  <si>
    <t>Processor</t>
  </si>
  <si>
    <t>Memory</t>
  </si>
  <si>
    <t>RAM</t>
  </si>
  <si>
    <t>OpSys</t>
  </si>
  <si>
    <t>Main Cam</t>
  </si>
  <si>
    <t>Selfie</t>
  </si>
  <si>
    <t>RRP</t>
  </si>
  <si>
    <t>inc GST</t>
  </si>
  <si>
    <t>Order Qty</t>
  </si>
  <si>
    <t>$ Ext</t>
  </si>
  <si>
    <t>ENTER…</t>
  </si>
  <si>
    <t>Date:</t>
  </si>
  <si>
    <t>CALC..</t>
  </si>
  <si>
    <t>Order $</t>
  </si>
  <si>
    <t>Fee 1.5%</t>
  </si>
  <si>
    <t>Are you paying with an AmEx card?</t>
  </si>
  <si>
    <t>Brand</t>
  </si>
  <si>
    <t>ACCOUNT NAME</t>
  </si>
  <si>
    <t>CONTACT NAME</t>
  </si>
  <si>
    <t>ORDER No</t>
  </si>
  <si>
    <t>CARD No</t>
  </si>
  <si>
    <t>PHONE</t>
  </si>
  <si>
    <t>EXPIRY</t>
  </si>
  <si>
    <t>CVV</t>
  </si>
  <si>
    <t>DELIVERY ADDRESS</t>
  </si>
  <si>
    <t>POSTCODE</t>
  </si>
  <si>
    <t>TECHNOLOGICA PTY LTD   ABN 62 056 429 504</t>
  </si>
  <si>
    <t>ACCT No</t>
  </si>
  <si>
    <t>PLEASE DEBIT MY CREDIT CARD:</t>
  </si>
  <si>
    <t>Your Order…</t>
  </si>
  <si>
    <t>Payment Details…</t>
  </si>
  <si>
    <t>Your Details…</t>
  </si>
  <si>
    <t>Colour</t>
  </si>
  <si>
    <t>Barcode</t>
  </si>
  <si>
    <t>QTY</t>
  </si>
  <si>
    <t>ex GST</t>
  </si>
  <si>
    <t xml:space="preserve">      Phone: (03) 9499 7771 | Post: PO Box 2074, EAST IVANHOE, VIC 3079 | Web: www.technologica.com.au | Email: sales@technologica.com.au</t>
  </si>
  <si>
    <t>Excel Format Order Form:</t>
  </si>
  <si>
    <t>Hide Columns U - X</t>
  </si>
  <si>
    <t>Protect sheet</t>
  </si>
  <si>
    <t>Save</t>
  </si>
  <si>
    <t>Paste values only for products</t>
  </si>
  <si>
    <t>Enter date, date seq</t>
  </si>
  <si>
    <t/>
  </si>
  <si>
    <t>Android 12</t>
  </si>
  <si>
    <t>4GB</t>
  </si>
  <si>
    <t>8MP</t>
  </si>
  <si>
    <t>Android 11</t>
  </si>
  <si>
    <t>5MP</t>
  </si>
  <si>
    <t>OPPO HANDSETS</t>
  </si>
  <si>
    <t>6.5" HD+</t>
  </si>
  <si>
    <t>50+2MP</t>
  </si>
  <si>
    <t>Vivo</t>
  </si>
  <si>
    <t>32GB</t>
  </si>
  <si>
    <t xml:space="preserve"> </t>
  </si>
  <si>
    <t>2MP</t>
  </si>
  <si>
    <t>3GB</t>
  </si>
  <si>
    <t>GST 10%</t>
  </si>
  <si>
    <t>ORDER TOTAL $</t>
  </si>
  <si>
    <t>$</t>
  </si>
  <si>
    <t>TOTAL</t>
  </si>
  <si>
    <t>COMMENTS…</t>
  </si>
  <si>
    <t>Nokia</t>
  </si>
  <si>
    <t>pcs</t>
  </si>
  <si>
    <t>No</t>
  </si>
  <si>
    <t>TELSTRA PRE-PAID RANGE</t>
  </si>
  <si>
    <t>ORBIC TABLETS</t>
  </si>
  <si>
    <t>Orbic</t>
  </si>
  <si>
    <t>TAB 8</t>
  </si>
  <si>
    <t>8"</t>
  </si>
  <si>
    <t>Octa core</t>
  </si>
  <si>
    <t>13MP</t>
  </si>
  <si>
    <t>BLACK</t>
  </si>
  <si>
    <t>93 16423054317</t>
  </si>
  <si>
    <t>TELSTRA HANDSETS</t>
  </si>
  <si>
    <t>TEPPLITE3</t>
  </si>
  <si>
    <t>Telstra</t>
  </si>
  <si>
    <t>Lite 3</t>
  </si>
  <si>
    <t>2.4" QVA</t>
  </si>
  <si>
    <t>128MP exp</t>
  </si>
  <si>
    <t>Thread X</t>
  </si>
  <si>
    <t xml:space="preserve">1.3MP </t>
  </si>
  <si>
    <t>93 16423053563</t>
  </si>
  <si>
    <t>Quad core</t>
  </si>
  <si>
    <t>Android 9</t>
  </si>
  <si>
    <t>TEPPTELESSSMART21</t>
  </si>
  <si>
    <t>TEPPTELESS2</t>
  </si>
  <si>
    <t>Essential 2</t>
  </si>
  <si>
    <t>5"</t>
  </si>
  <si>
    <t>16GB exp</t>
  </si>
  <si>
    <t xml:space="preserve">93 16423053570 </t>
  </si>
  <si>
    <t>TEPPTELSMT4</t>
  </si>
  <si>
    <t>Smart 4</t>
  </si>
  <si>
    <t>5.5" HD+</t>
  </si>
  <si>
    <t>32GB exp</t>
  </si>
  <si>
    <t>8MP flash</t>
  </si>
  <si>
    <t>93 16423053440</t>
  </si>
  <si>
    <t>TEPPTELESSPRO3</t>
  </si>
  <si>
    <t>Ess Pro 3</t>
  </si>
  <si>
    <t>6.5"</t>
  </si>
  <si>
    <t>13 + 2 MP</t>
  </si>
  <si>
    <t>93 16423051545</t>
  </si>
  <si>
    <t>SAMSUNG HANDSETS</t>
  </si>
  <si>
    <t>50+2+2MP</t>
  </si>
  <si>
    <t>64GB exp</t>
  </si>
  <si>
    <t>TEPPNOKC30BLK</t>
  </si>
  <si>
    <t>TEPPNOKG11BLU</t>
  </si>
  <si>
    <t>Nokia G11+</t>
  </si>
  <si>
    <t>BLUE</t>
  </si>
  <si>
    <t>93 16423054300</t>
  </si>
  <si>
    <t>128GB exp</t>
  </si>
  <si>
    <t>TEPPVIVOY22SBLU</t>
  </si>
  <si>
    <t>Y22s</t>
  </si>
  <si>
    <t>93 1623054409</t>
  </si>
  <si>
    <t>MOBILE BROADBAND</t>
  </si>
  <si>
    <t>TEBB4GXUSB</t>
  </si>
  <si>
    <t>E8372</t>
  </si>
  <si>
    <t>3GB Data</t>
  </si>
  <si>
    <t>93 16423050272</t>
  </si>
  <si>
    <t>TEBBWIFIPLUS</t>
  </si>
  <si>
    <t>MF910Y</t>
  </si>
  <si>
    <t>5GB Data</t>
  </si>
  <si>
    <t>93 16423040341</t>
  </si>
  <si>
    <t>TEBBWIFIEDGE</t>
  </si>
  <si>
    <t>MF985T</t>
  </si>
  <si>
    <t>20GB Data</t>
  </si>
  <si>
    <t>93 16423048217</t>
  </si>
  <si>
    <t>PREPAID STARTER KITS</t>
  </si>
  <si>
    <t>TEPPSIMTRIO$10</t>
  </si>
  <si>
    <t>$10 Trio</t>
  </si>
  <si>
    <t>93 16423042062</t>
  </si>
  <si>
    <t>pks</t>
  </si>
  <si>
    <t>TEPPSIMTRIO$40</t>
  </si>
  <si>
    <t>$40 Trio</t>
  </si>
  <si>
    <t>93 16423042088</t>
  </si>
  <si>
    <t>TEPPSIMTRIO$150</t>
  </si>
  <si>
    <t>$150 Trio</t>
  </si>
  <si>
    <t>93 16423033480</t>
  </si>
  <si>
    <t>TEPPSIMTRIO$2</t>
  </si>
  <si>
    <t>$2 Trio</t>
  </si>
  <si>
    <t>93 16423033473</t>
  </si>
  <si>
    <t>TEPPTELFLIP4</t>
  </si>
  <si>
    <t>Flip 4</t>
  </si>
  <si>
    <t>2.8" + 1.8"</t>
  </si>
  <si>
    <t>8GB exp</t>
  </si>
  <si>
    <t>1GB</t>
  </si>
  <si>
    <t>Ess Smt 2.1</t>
  </si>
  <si>
    <t xml:space="preserve">5" </t>
  </si>
  <si>
    <t>5MP flash</t>
  </si>
  <si>
    <t>93 16423051699</t>
  </si>
  <si>
    <t>TEPPORBTAB8BLK</t>
  </si>
  <si>
    <t>USB + WiFi</t>
  </si>
  <si>
    <t>Colour LCD</t>
  </si>
  <si>
    <t>WiFi</t>
  </si>
  <si>
    <t>$10 Credit</t>
  </si>
  <si>
    <t>Network Connection</t>
  </si>
  <si>
    <t>$40 Credit</t>
  </si>
  <si>
    <t>$150 Credit</t>
  </si>
  <si>
    <t>93 16423054911</t>
  </si>
  <si>
    <t>Boost</t>
  </si>
  <si>
    <t>BOOSTSIMTRIO$2</t>
  </si>
  <si>
    <t>93 16423039451</t>
  </si>
  <si>
    <t>RECHARGE CARDS</t>
  </si>
  <si>
    <t>$20 Credit</t>
  </si>
  <si>
    <t>Network Access</t>
  </si>
  <si>
    <t>TELSTRA PHONECARD</t>
  </si>
  <si>
    <t>TEPC5</t>
  </si>
  <si>
    <t>$5 Phonecard</t>
  </si>
  <si>
    <t>$5 Credit</t>
  </si>
  <si>
    <t>Use in Telstra Payphones</t>
  </si>
  <si>
    <t>Premium &amp; Overseas</t>
  </si>
  <si>
    <t>93 16423000031</t>
  </si>
  <si>
    <t>TEPC10</t>
  </si>
  <si>
    <t>$10 Phonecard</t>
  </si>
  <si>
    <t>93 16423000048</t>
  </si>
  <si>
    <t>TEPC20</t>
  </si>
  <si>
    <t>$20 Phonecard</t>
  </si>
  <si>
    <t>93 16423000062</t>
  </si>
  <si>
    <t>PHONE HOME CARDS</t>
  </si>
  <si>
    <t>PHOME05</t>
  </si>
  <si>
    <t>Phone Home</t>
  </si>
  <si>
    <t>Phone Home $5</t>
  </si>
  <si>
    <t>Use on any phone</t>
  </si>
  <si>
    <t>93 29142000169</t>
  </si>
  <si>
    <t>PHOME10</t>
  </si>
  <si>
    <t>Phone Home $10</t>
  </si>
  <si>
    <t>93 24520003930</t>
  </si>
  <si>
    <t>PHOME20</t>
  </si>
  <si>
    <t>Phone Home $20</t>
  </si>
  <si>
    <t>93 24520003947</t>
  </si>
  <si>
    <t xml:space="preserve">    1. Complete    2. Save file    3. Email!</t>
  </si>
  <si>
    <t>TEPPSAMA144GBLK</t>
  </si>
  <si>
    <t>Samsung</t>
  </si>
  <si>
    <t>Galaxy A14</t>
  </si>
  <si>
    <t>6.6" Inf-V FHD+</t>
  </si>
  <si>
    <t>Exynos 850 Octa core</t>
  </si>
  <si>
    <t>128GB</t>
  </si>
  <si>
    <t>Android 13</t>
  </si>
  <si>
    <t>50+5+2MP</t>
  </si>
  <si>
    <t>93 16423055642</t>
  </si>
  <si>
    <t>TEPPMOTG53BLU</t>
  </si>
  <si>
    <t>Motorola</t>
  </si>
  <si>
    <t>5G G53</t>
  </si>
  <si>
    <t>INK BLUE</t>
  </si>
  <si>
    <t xml:space="preserve">93 16423055499 </t>
  </si>
  <si>
    <t>Nokia C30</t>
  </si>
  <si>
    <t>6.8" HD+</t>
  </si>
  <si>
    <t>2GB</t>
  </si>
  <si>
    <t>13+2MP</t>
  </si>
  <si>
    <t>TEPPMOTOE13BLK</t>
  </si>
  <si>
    <t>E13</t>
  </si>
  <si>
    <t>93 16423055482</t>
  </si>
  <si>
    <t>Oppo</t>
  </si>
  <si>
    <t>PREPAID STARTER KITS - NEW RANGE</t>
  </si>
  <si>
    <t>TEPPSIM12</t>
  </si>
  <si>
    <t>TEPPSIM35</t>
  </si>
  <si>
    <t>TEPPSIM45</t>
  </si>
  <si>
    <t>TEPPSIM160</t>
  </si>
  <si>
    <t>TEPPSIM320</t>
  </si>
  <si>
    <t>$12 Trio</t>
  </si>
  <si>
    <t>$35 Trio</t>
  </si>
  <si>
    <t>$45 Trio</t>
  </si>
  <si>
    <t>$160 Trio</t>
  </si>
  <si>
    <t>$320 Trio</t>
  </si>
  <si>
    <t xml:space="preserve"> 93 16423055024</t>
  </si>
  <si>
    <t xml:space="preserve"> 93 16423055048 </t>
  </si>
  <si>
    <t xml:space="preserve"> 93 16423055055 </t>
  </si>
  <si>
    <t>$12 Credit</t>
  </si>
  <si>
    <t>$35 Credit</t>
  </si>
  <si>
    <t>$45 Credit</t>
  </si>
  <si>
    <t>$160 Credit</t>
  </si>
  <si>
    <t>$320 Credit</t>
  </si>
  <si>
    <t>BOOST STATER KITS</t>
  </si>
  <si>
    <t>BOOSIM35</t>
  </si>
  <si>
    <t>BOOSIM45</t>
  </si>
  <si>
    <t>BOOSIM230</t>
  </si>
  <si>
    <t>$230 Trio</t>
  </si>
  <si>
    <t>$230 Credit</t>
  </si>
  <si>
    <t>MOTOROLA HANDSETS</t>
  </si>
  <si>
    <t>VIVO HANDSETS</t>
  </si>
  <si>
    <t xml:space="preserve"> NOKIA HANDSETS</t>
  </si>
  <si>
    <t>TEPPOPPA38BLK</t>
  </si>
  <si>
    <t>A38</t>
  </si>
  <si>
    <t>6.56" HD+</t>
  </si>
  <si>
    <t>ColorOS 13</t>
  </si>
  <si>
    <t>TEPPNOKC22BLK</t>
  </si>
  <si>
    <t>Nokia C22</t>
  </si>
  <si>
    <t>CHARCOAL</t>
  </si>
  <si>
    <t>93 16423056298</t>
  </si>
  <si>
    <t xml:space="preserve">93 16423055666 </t>
  </si>
  <si>
    <t>93 16423051514</t>
  </si>
  <si>
    <t>TECHNOLOGICA</t>
  </si>
  <si>
    <t>PRE-XMAS PROMO</t>
  </si>
  <si>
    <r>
      <rPr>
        <b/>
        <i/>
        <sz val="8"/>
        <color rgb="FFFF0000"/>
        <rFont val="Arial Narrow"/>
        <family val="2"/>
      </rPr>
      <t>15%</t>
    </r>
    <r>
      <rPr>
        <b/>
        <i/>
        <sz val="8"/>
        <rFont val="Arial Narrow"/>
        <family val="2"/>
      </rPr>
      <t xml:space="preserve"> EXTRA MARGIN</t>
    </r>
  </si>
  <si>
    <r>
      <t xml:space="preserve">THAT"S A TOTAL OF </t>
    </r>
    <r>
      <rPr>
        <b/>
        <sz val="8"/>
        <color rgb="FFFF0000"/>
        <rFont val="Arial Narrow"/>
        <family val="2"/>
      </rPr>
      <t>35% MARGIN</t>
    </r>
    <r>
      <rPr>
        <b/>
        <sz val="8"/>
        <rFont val="Arial Narrow"/>
        <family val="2"/>
      </rPr>
      <t>!</t>
    </r>
  </si>
  <si>
    <r>
      <t xml:space="preserve">PROMO </t>
    </r>
    <r>
      <rPr>
        <b/>
        <sz val="8"/>
        <color rgb="FFFF0000"/>
        <rFont val="Arial Narrow"/>
        <family val="2"/>
      </rPr>
      <t>ENDS C.O.B. FRIDAY 1 DEC 2023</t>
    </r>
  </si>
  <si>
    <t>CODE</t>
  </si>
  <si>
    <t>Qty</t>
  </si>
  <si>
    <t>Comment:</t>
  </si>
  <si>
    <t>Ordered by:</t>
  </si>
  <si>
    <t>Card No:</t>
  </si>
  <si>
    <t>Exp:</t>
  </si>
  <si>
    <t>CCV:</t>
  </si>
  <si>
    <t>ON ALL TELSTRA PRE-PAID HANDSETS</t>
  </si>
  <si>
    <t>AND TABLETS (Except Google Pixel 6a)</t>
  </si>
  <si>
    <t>GOOGLE HANDSETS</t>
  </si>
  <si>
    <t>TEPPGPIX6AWHT</t>
  </si>
  <si>
    <t>Pixel 6a</t>
  </si>
  <si>
    <t>6.1" HD</t>
  </si>
  <si>
    <t>6GB</t>
  </si>
  <si>
    <t>12.2MP</t>
  </si>
  <si>
    <t>CHALK</t>
  </si>
  <si>
    <t>TEPPRC23</t>
  </si>
  <si>
    <t>TEPPRC35</t>
  </si>
  <si>
    <t>TEPPRC45</t>
  </si>
  <si>
    <t>TEPPRC55</t>
  </si>
  <si>
    <t>TEPPRC65</t>
  </si>
  <si>
    <t>$23 Recharge</t>
  </si>
  <si>
    <t>$35 Recharge</t>
  </si>
  <si>
    <t>$45 Recharge</t>
  </si>
  <si>
    <t>$55 Recharge</t>
  </si>
  <si>
    <t>$65 Recharge</t>
  </si>
  <si>
    <t>$23 Credit</t>
  </si>
  <si>
    <t>$55 Credit</t>
  </si>
  <si>
    <t>$65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</si>
</sst>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1" x14ac:knownFonts="1"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 tint="-0.249977111117893"/>
      <name val="Comic Sans MS"/>
      <family val="4"/>
    </font>
    <font>
      <b/>
      <sz val="10"/>
      <name val="Arial Narrow"/>
      <family val="2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Arial Narrow"/>
      <family val="2"/>
    </font>
    <font>
      <sz val="11"/>
      <color theme="0" tint="-0.249977111117893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3" borderId="13" xfId="0" applyFont="1" applyFill="1" applyBorder="1" applyAlignment="1" applyProtection="1">
      <alignment horizontal="right" vertical="center"/>
      <protection hidden="1"/>
    </xf>
    <xf numFmtId="1" fontId="2" fillId="3" borderId="13" xfId="0" applyNumberFormat="1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right" vertical="center"/>
      <protection hidden="1"/>
    </xf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9" xfId="0" applyFill="1" applyBorder="1" applyProtection="1">
      <protection hidden="1"/>
    </xf>
    <xf numFmtId="15" fontId="0" fillId="3" borderId="10" xfId="0" applyNumberFormat="1" applyFill="1" applyBorder="1" applyProtection="1">
      <protection hidden="1"/>
    </xf>
    <xf numFmtId="2" fontId="0" fillId="3" borderId="10" xfId="0" applyNumberForma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right"/>
      <protection hidden="1"/>
    </xf>
    <xf numFmtId="15" fontId="8" fillId="3" borderId="0" xfId="0" applyNumberFormat="1" applyFont="1" applyFill="1" applyProtection="1"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3" fillId="3" borderId="12" xfId="0" applyFont="1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14" fillId="3" borderId="1" xfId="0" applyFont="1" applyFill="1" applyBorder="1" applyProtection="1">
      <protection hidden="1"/>
    </xf>
    <xf numFmtId="0" fontId="14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14" fillId="3" borderId="9" xfId="0" applyFont="1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7" fillId="3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14" fillId="3" borderId="5" xfId="0" applyFont="1" applyFill="1" applyBorder="1" applyProtection="1">
      <protection hidden="1"/>
    </xf>
    <xf numFmtId="0" fontId="14" fillId="3" borderId="6" xfId="0" applyFon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15" fillId="3" borderId="13" xfId="0" applyFont="1" applyFill="1" applyBorder="1" applyProtection="1">
      <protection hidden="1"/>
    </xf>
    <xf numFmtId="0" fontId="11" fillId="3" borderId="14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1" fontId="3" fillId="3" borderId="3" xfId="0" applyNumberFormat="1" applyFont="1" applyFill="1" applyBorder="1" applyAlignment="1" applyProtection="1">
      <alignment horizontal="left" vertical="center"/>
      <protection hidden="1"/>
    </xf>
    <xf numFmtId="1" fontId="3" fillId="3" borderId="1" xfId="0" applyNumberFormat="1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1" fontId="3" fillId="3" borderId="5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right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17" fillId="3" borderId="15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2" fontId="6" fillId="3" borderId="0" xfId="0" applyNumberFormat="1" applyFont="1" applyFill="1" applyProtection="1">
      <protection hidden="1"/>
    </xf>
    <xf numFmtId="0" fontId="0" fillId="3" borderId="12" xfId="0" applyFill="1" applyBorder="1" applyProtection="1">
      <protection hidden="1"/>
    </xf>
    <xf numFmtId="0" fontId="0" fillId="3" borderId="13" xfId="0" applyFill="1" applyBorder="1" applyAlignment="1" applyProtection="1">
      <alignment horizontal="right"/>
      <protection hidden="1"/>
    </xf>
    <xf numFmtId="0" fontId="16" fillId="3" borderId="13" xfId="0" applyFont="1" applyFill="1" applyBorder="1" applyAlignment="1" applyProtection="1">
      <alignment horizontal="right"/>
      <protection hidden="1"/>
    </xf>
    <xf numFmtId="0" fontId="16" fillId="3" borderId="13" xfId="0" applyFont="1" applyFill="1" applyBorder="1" applyProtection="1">
      <protection hidden="1"/>
    </xf>
    <xf numFmtId="0" fontId="0" fillId="2" borderId="13" xfId="0" applyFill="1" applyBorder="1" applyProtection="1">
      <protection locked="0" hidden="1"/>
    </xf>
    <xf numFmtId="0" fontId="0" fillId="2" borderId="14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9" fillId="2" borderId="11" xfId="0" applyFont="1" applyFill="1" applyBorder="1" applyAlignment="1" applyProtection="1">
      <alignment horizontal="center" vertical="center"/>
      <protection locked="0" hidden="1"/>
    </xf>
    <xf numFmtId="0" fontId="2" fillId="3" borderId="12" xfId="0" quotePrefix="1" applyFont="1" applyFill="1" applyBorder="1" applyAlignment="1" applyProtection="1">
      <alignment horizontal="right" vertical="center"/>
      <protection hidden="1"/>
    </xf>
    <xf numFmtId="0" fontId="2" fillId="3" borderId="12" xfId="0" applyFont="1" applyFill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0" fillId="3" borderId="5" xfId="0" applyFill="1" applyBorder="1" applyAlignment="1" applyProtection="1">
      <alignment horizontal="right"/>
      <protection hidden="1"/>
    </xf>
    <xf numFmtId="0" fontId="14" fillId="3" borderId="12" xfId="0" applyFont="1" applyFill="1" applyBorder="1" applyAlignment="1" applyProtection="1">
      <alignment horizontal="right"/>
      <protection hidden="1"/>
    </xf>
    <xf numFmtId="0" fontId="6" fillId="3" borderId="15" xfId="0" applyFont="1" applyFill="1" applyBorder="1"/>
    <xf numFmtId="164" fontId="6" fillId="3" borderId="15" xfId="0" applyNumberFormat="1" applyFont="1" applyFill="1" applyBorder="1"/>
    <xf numFmtId="2" fontId="6" fillId="3" borderId="15" xfId="0" applyNumberFormat="1" applyFont="1" applyFill="1" applyBorder="1"/>
    <xf numFmtId="0" fontId="0" fillId="2" borderId="15" xfId="0" applyFill="1" applyBorder="1" applyProtection="1"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right"/>
      <protection hidden="1"/>
    </xf>
    <xf numFmtId="0" fontId="0" fillId="3" borderId="0" xfId="0" applyFill="1"/>
    <xf numFmtId="0" fontId="13" fillId="3" borderId="0" xfId="0" applyFont="1" applyFill="1"/>
    <xf numFmtId="0" fontId="13" fillId="3" borderId="0" xfId="0" applyFont="1" applyFill="1" applyAlignment="1">
      <alignment horizontal="right"/>
    </xf>
    <xf numFmtId="0" fontId="18" fillId="2" borderId="12" xfId="0" applyFont="1" applyFill="1" applyBorder="1" applyAlignment="1">
      <alignment vertical="center"/>
    </xf>
    <xf numFmtId="0" fontId="0" fillId="2" borderId="13" xfId="0" applyFill="1" applyBorder="1"/>
    <xf numFmtId="0" fontId="0" fillId="2" borderId="14" xfId="0" applyFill="1" applyBorder="1"/>
    <xf numFmtId="2" fontId="0" fillId="3" borderId="15" xfId="0" applyNumberFormat="1" applyFill="1" applyBorder="1" applyProtection="1">
      <protection hidden="1"/>
    </xf>
    <xf numFmtId="2" fontId="0" fillId="3" borderId="14" xfId="0" applyNumberFormat="1" applyFill="1" applyBorder="1" applyProtection="1">
      <protection hidden="1"/>
    </xf>
    <xf numFmtId="2" fontId="16" fillId="3" borderId="14" xfId="0" applyNumberFormat="1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0" fontId="0" fillId="3" borderId="17" xfId="0" applyFill="1" applyBorder="1" applyProtection="1">
      <protection hidden="1"/>
    </xf>
    <xf numFmtId="0" fontId="21" fillId="3" borderId="0" xfId="0" applyFont="1" applyFill="1"/>
    <xf numFmtId="0" fontId="6" fillId="0" borderId="15" xfId="0" applyFont="1" applyBorder="1"/>
    <xf numFmtId="2" fontId="6" fillId="0" borderId="15" xfId="0" applyNumberFormat="1" applyFont="1" applyBorder="1"/>
    <xf numFmtId="0" fontId="22" fillId="3" borderId="15" xfId="0" applyFont="1" applyFill="1" applyBorder="1"/>
    <xf numFmtId="164" fontId="22" fillId="3" borderId="15" xfId="0" applyNumberFormat="1" applyFont="1" applyFill="1" applyBorder="1"/>
    <xf numFmtId="2" fontId="22" fillId="3" borderId="15" xfId="0" applyNumberFormat="1" applyFont="1" applyFill="1" applyBorder="1"/>
    <xf numFmtId="0" fontId="23" fillId="2" borderId="15" xfId="0" applyFont="1" applyFill="1" applyBorder="1" applyProtection="1">
      <protection locked="0"/>
    </xf>
    <xf numFmtId="0" fontId="22" fillId="3" borderId="15" xfId="0" applyFont="1" applyFill="1" applyBorder="1" applyProtection="1">
      <protection hidden="1"/>
    </xf>
    <xf numFmtId="0" fontId="24" fillId="3" borderId="0" xfId="0" applyFont="1" applyFill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right"/>
      <protection hidden="1"/>
    </xf>
    <xf numFmtId="0" fontId="26" fillId="3" borderId="0" xfId="0" applyFont="1" applyFill="1" applyProtection="1">
      <protection hidden="1"/>
    </xf>
    <xf numFmtId="0" fontId="26" fillId="2" borderId="15" xfId="0" applyFont="1" applyFill="1" applyBorder="1" applyProtection="1">
      <protection locked="0"/>
    </xf>
    <xf numFmtId="0" fontId="6" fillId="3" borderId="15" xfId="0" applyFont="1" applyFill="1" applyBorder="1" applyProtection="1">
      <protection hidden="1"/>
    </xf>
    <xf numFmtId="165" fontId="0" fillId="3" borderId="0" xfId="0" applyNumberFormat="1" applyFill="1" applyProtection="1">
      <protection hidden="1"/>
    </xf>
    <xf numFmtId="0" fontId="6" fillId="4" borderId="15" xfId="0" applyFont="1" applyFill="1" applyBorder="1"/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6" fillId="4" borderId="21" xfId="0" applyFont="1" applyFill="1" applyBorder="1"/>
    <xf numFmtId="0" fontId="3" fillId="4" borderId="22" xfId="0" applyFont="1" applyFill="1" applyBorder="1"/>
    <xf numFmtId="0" fontId="6" fillId="4" borderId="23" xfId="0" applyFont="1" applyFill="1" applyBorder="1"/>
    <xf numFmtId="0" fontId="3" fillId="4" borderId="24" xfId="0" applyFont="1" applyFill="1" applyBorder="1"/>
    <xf numFmtId="0" fontId="6" fillId="4" borderId="25" xfId="0" applyFont="1" applyFill="1" applyBorder="1"/>
    <xf numFmtId="0" fontId="27" fillId="4" borderId="26" xfId="0" applyFont="1" applyFill="1" applyBorder="1"/>
    <xf numFmtId="0" fontId="6" fillId="4" borderId="27" xfId="0" applyFont="1" applyFill="1" applyBorder="1"/>
    <xf numFmtId="0" fontId="27" fillId="4" borderId="28" xfId="0" applyFont="1" applyFill="1" applyBorder="1"/>
    <xf numFmtId="0" fontId="6" fillId="4" borderId="29" xfId="0" applyFont="1" applyFill="1" applyBorder="1"/>
    <xf numFmtId="0" fontId="6" fillId="4" borderId="30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/>
    <xf numFmtId="2" fontId="30" fillId="0" borderId="0" xfId="0" applyNumberFormat="1" applyFont="1"/>
    <xf numFmtId="0" fontId="30" fillId="0" borderId="0" xfId="0" applyFont="1"/>
    <xf numFmtId="2" fontId="0" fillId="0" borderId="0" xfId="0" applyNumberFormat="1"/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center"/>
      <protection locked="0" hidden="1"/>
    </xf>
    <xf numFmtId="0" fontId="14" fillId="2" borderId="13" xfId="0" applyFont="1" applyFill="1" applyBorder="1" applyAlignment="1" applyProtection="1">
      <alignment horizontal="center"/>
      <protection locked="0" hidden="1"/>
    </xf>
    <xf numFmtId="0" fontId="14" fillId="2" borderId="14" xfId="0" applyFont="1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left"/>
      <protection locked="0" hidden="1"/>
    </xf>
    <xf numFmtId="0" fontId="0" fillId="2" borderId="2" xfId="0" applyFill="1" applyBorder="1" applyAlignment="1" applyProtection="1">
      <alignment horizontal="left"/>
      <protection locked="0" hidden="1"/>
    </xf>
    <xf numFmtId="0" fontId="0" fillId="2" borderId="3" xfId="0" applyFill="1" applyBorder="1" applyAlignment="1" applyProtection="1">
      <alignment horizontal="left"/>
      <protection locked="0"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28575</xdr:rowOff>
    </xdr:from>
    <xdr:to>
      <xdr:col>4</xdr:col>
      <xdr:colOff>438150</xdr:colOff>
      <xdr:row>2</xdr:row>
      <xdr:rowOff>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45E122-A573-1A66-855A-5D4AF0145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"/>
          <a:ext cx="2400300" cy="524009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285751</xdr:colOff>
      <xdr:row>0</xdr:row>
      <xdr:rowOff>161925</xdr:rowOff>
    </xdr:from>
    <xdr:to>
      <xdr:col>19</xdr:col>
      <xdr:colOff>514351</xdr:colOff>
      <xdr:row>2</xdr:row>
      <xdr:rowOff>110455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687705-05A8-460B-B63F-EAF92D351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6" y="161925"/>
          <a:ext cx="2647950" cy="50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5E32-D354-4F25-8FC4-407570BAF622}">
  <dimension ref="A1:AI103"/>
  <sheetViews>
    <sheetView tabSelected="1" workbookViewId="0">
      <pane ySplit="15" topLeftCell="A16" activePane="bottomLeft" state="frozen"/>
      <selection pane="bottomLeft" activeCell="V1" sqref="V1:Y1048576"/>
    </sheetView>
  </sheetViews>
  <sheetFormatPr defaultRowHeight="15" x14ac:dyDescent="0.25"/>
  <cols>
    <col min="1" max="1" width="19.5703125" style="73" customWidth="1"/>
    <col min="2" max="2" width="1" style="4" customWidth="1"/>
    <col min="3" max="3" width="17.7109375" style="4" customWidth="1"/>
    <col min="4" max="4" width="12" style="4" customWidth="1"/>
    <col min="5" max="5" width="9.140625" style="4"/>
    <col min="6" max="6" width="21.140625" style="4" customWidth="1"/>
    <col min="7" max="7" width="7" style="4" customWidth="1"/>
    <col min="8" max="8" width="5.7109375" style="4" customWidth="1"/>
    <col min="9" max="9" width="9.42578125" style="4" customWidth="1"/>
    <col min="10" max="10" width="18.42578125" style="4" customWidth="1"/>
    <col min="11" max="12" width="9.140625" style="4"/>
    <col min="13" max="13" width="12.28515625" style="4" customWidth="1"/>
    <col min="14" max="14" width="9.140625" style="4"/>
    <col min="15" max="15" width="5.28515625" style="4" customWidth="1"/>
    <col min="16" max="17" width="6.42578125" style="4" customWidth="1"/>
    <col min="18" max="18" width="5.7109375" style="4" customWidth="1"/>
    <col min="19" max="19" width="3.28515625" style="4" customWidth="1"/>
    <col min="20" max="21" width="9.140625" style="4"/>
    <col min="22" max="22" width="9.140625" style="4" hidden="1" customWidth="1"/>
    <col min="23" max="23" width="12.5703125" style="4" hidden="1" customWidth="1"/>
    <col min="24" max="24" width="10.28515625" style="4" hidden="1" customWidth="1"/>
    <col min="25" max="25" width="7.42578125" style="4" hidden="1" customWidth="1"/>
    <col min="26" max="16384" width="9.140625" style="4"/>
  </cols>
  <sheetData>
    <row r="1" spans="1:29" x14ac:dyDescent="0.25"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V1" s="5" t="s">
        <v>17</v>
      </c>
      <c r="W1" s="6"/>
      <c r="X1" s="5" t="s">
        <v>19</v>
      </c>
      <c r="Y1" s="6"/>
    </row>
    <row r="2" spans="1:29" ht="28.5" x14ac:dyDescent="0.25">
      <c r="F2" s="77" t="s">
        <v>72</v>
      </c>
      <c r="G2" s="78"/>
      <c r="H2" s="78"/>
      <c r="I2" s="78"/>
      <c r="J2" s="78"/>
      <c r="K2" s="78"/>
      <c r="L2" s="78"/>
      <c r="M2" s="79"/>
      <c r="N2" s="74"/>
      <c r="O2" s="74"/>
      <c r="P2" s="74"/>
      <c r="Q2" s="74"/>
      <c r="R2" s="74"/>
      <c r="S2" s="74"/>
      <c r="T2" s="74"/>
      <c r="V2" s="7" t="s">
        <v>18</v>
      </c>
      <c r="W2" s="8">
        <v>45257</v>
      </c>
      <c r="X2" s="7" t="s">
        <v>20</v>
      </c>
      <c r="Y2" s="9">
        <f>SUM(T19:T99)</f>
        <v>0</v>
      </c>
    </row>
    <row r="3" spans="1:29" ht="17.25" customHeight="1" x14ac:dyDescent="0.3">
      <c r="F3" s="74"/>
      <c r="G3" s="75"/>
      <c r="H3" s="74"/>
      <c r="I3" s="76" t="s">
        <v>44</v>
      </c>
      <c r="J3" s="85" t="s">
        <v>197</v>
      </c>
      <c r="K3" s="74"/>
      <c r="L3" s="74"/>
      <c r="M3" s="74"/>
      <c r="N3" s="74"/>
      <c r="O3" s="74"/>
      <c r="P3" s="74"/>
      <c r="Q3" s="74"/>
      <c r="R3" s="74"/>
      <c r="S3" s="74"/>
      <c r="T3" s="74"/>
      <c r="V3" s="11"/>
      <c r="W3" s="12">
        <v>231127</v>
      </c>
      <c r="X3" s="11" t="s">
        <v>21</v>
      </c>
      <c r="Y3" s="12">
        <f>Y2*0.015</f>
        <v>0</v>
      </c>
    </row>
    <row r="4" spans="1:29" x14ac:dyDescent="0.25">
      <c r="C4" s="13" t="s">
        <v>33</v>
      </c>
      <c r="J4" s="14" t="s">
        <v>43</v>
      </c>
      <c r="S4" s="15" t="str">
        <f>"This order form current as at:"</f>
        <v>This order form current as at:</v>
      </c>
      <c r="T4" s="16">
        <f>W2</f>
        <v>45257</v>
      </c>
    </row>
    <row r="5" spans="1:29" ht="3" customHeight="1" x14ac:dyDescent="0.25">
      <c r="C5" s="10"/>
      <c r="T5" s="17"/>
    </row>
    <row r="6" spans="1:29" x14ac:dyDescent="0.25">
      <c r="C6" s="18" t="s">
        <v>38</v>
      </c>
      <c r="D6" s="19"/>
      <c r="E6" s="19"/>
      <c r="F6" s="19"/>
      <c r="G6" s="19"/>
      <c r="H6" s="19"/>
      <c r="I6" s="19"/>
      <c r="J6" s="19"/>
      <c r="K6" s="19"/>
      <c r="L6" s="20"/>
      <c r="M6" s="18" t="s">
        <v>37</v>
      </c>
      <c r="N6" s="19"/>
      <c r="O6" s="19"/>
      <c r="P6" s="19"/>
      <c r="Q6" s="19"/>
      <c r="R6" s="19"/>
      <c r="S6" s="19"/>
      <c r="T6" s="20"/>
      <c r="V6" s="4" t="s">
        <v>49</v>
      </c>
    </row>
    <row r="7" spans="1:29" x14ac:dyDescent="0.25">
      <c r="C7" s="63" t="s">
        <v>24</v>
      </c>
      <c r="D7" s="126"/>
      <c r="E7" s="126"/>
      <c r="F7" s="126"/>
      <c r="G7" s="126"/>
      <c r="H7" s="126"/>
      <c r="I7" s="1" t="s">
        <v>34</v>
      </c>
      <c r="J7" s="59"/>
      <c r="K7" s="2" t="s">
        <v>26</v>
      </c>
      <c r="L7" s="60"/>
      <c r="M7" s="21" t="s">
        <v>35</v>
      </c>
      <c r="N7" s="22"/>
      <c r="O7" s="22"/>
      <c r="P7" s="22"/>
      <c r="Q7" s="22"/>
      <c r="R7" s="23"/>
      <c r="S7" s="23"/>
      <c r="T7" s="6"/>
      <c r="V7" s="4" t="s">
        <v>48</v>
      </c>
    </row>
    <row r="8" spans="1:29" ht="15" customHeight="1" x14ac:dyDescent="0.25">
      <c r="C8" s="64" t="s">
        <v>25</v>
      </c>
      <c r="D8" s="126"/>
      <c r="E8" s="126"/>
      <c r="F8" s="126"/>
      <c r="G8" s="126"/>
      <c r="H8" s="126"/>
      <c r="I8" s="1" t="s">
        <v>28</v>
      </c>
      <c r="J8" s="59"/>
      <c r="K8" s="19"/>
      <c r="L8" s="20"/>
      <c r="M8" s="24" t="s">
        <v>27</v>
      </c>
      <c r="N8" s="123"/>
      <c r="O8" s="124"/>
      <c r="P8" s="124"/>
      <c r="Q8" s="124"/>
      <c r="R8" s="124"/>
      <c r="S8" s="125"/>
      <c r="T8" s="25"/>
      <c r="V8" s="4" t="s">
        <v>45</v>
      </c>
      <c r="AB8" s="26"/>
      <c r="AC8" s="27"/>
    </row>
    <row r="9" spans="1:29" ht="15" customHeight="1" x14ac:dyDescent="0.25">
      <c r="C9" s="65" t="s">
        <v>31</v>
      </c>
      <c r="D9" s="127"/>
      <c r="E9" s="127"/>
      <c r="F9" s="127"/>
      <c r="G9" s="127"/>
      <c r="H9" s="127"/>
      <c r="I9" s="127"/>
      <c r="J9" s="127"/>
      <c r="K9" s="127"/>
      <c r="L9" s="128"/>
      <c r="M9" s="28" t="s">
        <v>29</v>
      </c>
      <c r="N9" s="123"/>
      <c r="O9" s="125"/>
      <c r="P9" s="29" t="s">
        <v>30</v>
      </c>
      <c r="Q9" s="130"/>
      <c r="R9" s="131"/>
      <c r="S9" s="131"/>
      <c r="T9" s="30"/>
      <c r="V9" s="4" t="s">
        <v>46</v>
      </c>
      <c r="AB9" s="26"/>
      <c r="AC9" s="27"/>
    </row>
    <row r="10" spans="1:29" ht="15" customHeight="1" x14ac:dyDescent="0.25">
      <c r="C10" s="66"/>
      <c r="D10" s="129"/>
      <c r="E10" s="129"/>
      <c r="F10" s="129"/>
      <c r="G10" s="129"/>
      <c r="H10" s="129"/>
      <c r="I10" s="129"/>
      <c r="J10" s="129"/>
      <c r="K10" s="3" t="s">
        <v>32</v>
      </c>
      <c r="L10" s="61"/>
      <c r="M10" s="31" t="s">
        <v>22</v>
      </c>
      <c r="N10" s="19"/>
      <c r="O10" s="19"/>
      <c r="P10" s="62" t="s">
        <v>71</v>
      </c>
      <c r="Q10" s="32" t="str">
        <f>IF(P10="Yes","1.5% processing fee applies","")</f>
        <v/>
      </c>
      <c r="R10" s="19"/>
      <c r="S10" s="19"/>
      <c r="T10" s="20"/>
      <c r="V10" s="4" t="s">
        <v>47</v>
      </c>
    </row>
    <row r="11" spans="1:29" ht="15" customHeight="1" x14ac:dyDescent="0.25">
      <c r="C11" s="67" t="s">
        <v>68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/>
    </row>
    <row r="12" spans="1:29" ht="5.25" customHeight="1" x14ac:dyDescent="0.25"/>
    <row r="13" spans="1:29" x14ac:dyDescent="0.25">
      <c r="C13" s="18" t="s">
        <v>36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3" t="str">
        <f>"Order Form Telstra Pre-Paid "&amp;W3</f>
        <v>Order Form Telstra Pre-Paid 231127</v>
      </c>
    </row>
    <row r="14" spans="1:29" x14ac:dyDescent="0.25">
      <c r="C14" s="34" t="s"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38" t="s">
        <v>1</v>
      </c>
      <c r="P14" s="38" t="s">
        <v>2</v>
      </c>
      <c r="Q14" s="39" t="s">
        <v>2</v>
      </c>
      <c r="R14" s="40"/>
      <c r="S14" s="41" t="s">
        <v>3</v>
      </c>
      <c r="T14" s="42" t="s">
        <v>4</v>
      </c>
    </row>
    <row r="15" spans="1:29" x14ac:dyDescent="0.25">
      <c r="C15" s="43" t="s">
        <v>23</v>
      </c>
      <c r="D15" s="44" t="s">
        <v>5</v>
      </c>
      <c r="E15" s="45" t="s">
        <v>6</v>
      </c>
      <c r="F15" s="45" t="s">
        <v>7</v>
      </c>
      <c r="G15" s="45" t="s">
        <v>8</v>
      </c>
      <c r="H15" s="45" t="s">
        <v>9</v>
      </c>
      <c r="I15" s="45" t="s">
        <v>10</v>
      </c>
      <c r="J15" s="45" t="s">
        <v>11</v>
      </c>
      <c r="K15" s="45" t="s">
        <v>12</v>
      </c>
      <c r="L15" s="45" t="s">
        <v>39</v>
      </c>
      <c r="M15" s="45" t="s">
        <v>40</v>
      </c>
      <c r="N15" s="46" t="s">
        <v>13</v>
      </c>
      <c r="O15" s="47" t="s">
        <v>41</v>
      </c>
      <c r="P15" s="47" t="s">
        <v>42</v>
      </c>
      <c r="Q15" s="48" t="s">
        <v>14</v>
      </c>
      <c r="R15" s="49" t="s">
        <v>15</v>
      </c>
      <c r="S15" s="50"/>
      <c r="T15" s="51" t="s">
        <v>16</v>
      </c>
    </row>
    <row r="16" spans="1:29" ht="15.75" customHeight="1" x14ac:dyDescent="0.25">
      <c r="A16" s="73" t="s">
        <v>50</v>
      </c>
      <c r="C16" s="101" t="s">
        <v>258</v>
      </c>
      <c r="D16" s="100" t="s">
        <v>50</v>
      </c>
      <c r="E16" s="103" t="s">
        <v>260</v>
      </c>
      <c r="F16" s="104"/>
      <c r="G16" s="100" t="s">
        <v>50</v>
      </c>
      <c r="H16" s="100" t="s">
        <v>50</v>
      </c>
      <c r="I16" s="109" t="s">
        <v>261</v>
      </c>
      <c r="J16" s="110"/>
      <c r="K16" s="100" t="s">
        <v>50</v>
      </c>
      <c r="L16" s="100" t="s">
        <v>50</v>
      </c>
      <c r="M16" s="100" t="s">
        <v>50</v>
      </c>
      <c r="N16" s="69" t="s">
        <v>50</v>
      </c>
      <c r="O16" s="68" t="s">
        <v>50</v>
      </c>
      <c r="P16" s="87" t="s">
        <v>50</v>
      </c>
      <c r="Q16" s="87" t="s">
        <v>50</v>
      </c>
      <c r="R16" s="71"/>
      <c r="S16" s="52" t="s">
        <v>50</v>
      </c>
      <c r="T16" s="80" t="str">
        <f>IF(R16="","",R16*P16)</f>
        <v/>
      </c>
      <c r="AC16" s="4" t="s">
        <v>61</v>
      </c>
    </row>
    <row r="17" spans="1:35" x14ac:dyDescent="0.25">
      <c r="C17" s="102" t="s">
        <v>259</v>
      </c>
      <c r="D17" s="100"/>
      <c r="E17" s="105" t="s">
        <v>270</v>
      </c>
      <c r="F17" s="106"/>
      <c r="G17" s="100"/>
      <c r="H17" s="100"/>
      <c r="I17" s="100"/>
      <c r="J17" s="100"/>
      <c r="K17" s="111" t="s">
        <v>262</v>
      </c>
      <c r="L17" s="112"/>
      <c r="M17" s="113"/>
      <c r="N17" s="69"/>
      <c r="O17" s="68"/>
      <c r="P17" s="70"/>
      <c r="Q17" s="70"/>
      <c r="R17" s="71"/>
      <c r="S17" s="52" t="s">
        <v>50</v>
      </c>
      <c r="T17" s="80" t="str">
        <f t="shared" ref="T17:T48" si="0">IF(R17="","",R17*P17)</f>
        <v/>
      </c>
    </row>
    <row r="18" spans="1:35" x14ac:dyDescent="0.25">
      <c r="C18" s="100"/>
      <c r="D18" s="100"/>
      <c r="E18" s="107" t="s">
        <v>271</v>
      </c>
      <c r="F18" s="108"/>
      <c r="G18" s="100"/>
      <c r="H18" s="100"/>
      <c r="I18" s="100"/>
      <c r="J18" s="100"/>
      <c r="K18" s="100"/>
      <c r="L18" s="100"/>
      <c r="M18" s="100"/>
      <c r="N18" s="69"/>
      <c r="O18" s="68"/>
      <c r="P18" s="70"/>
      <c r="Q18" s="70"/>
      <c r="R18" s="71"/>
      <c r="S18" s="52"/>
      <c r="T18" s="80" t="str">
        <f t="shared" si="0"/>
        <v/>
      </c>
    </row>
    <row r="19" spans="1:35" x14ac:dyDescent="0.25">
      <c r="A19" s="73" t="s">
        <v>50</v>
      </c>
      <c r="C19" s="68" t="s">
        <v>81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68"/>
      <c r="P19" s="70"/>
      <c r="Q19" s="70"/>
      <c r="R19" s="71"/>
      <c r="S19" s="52" t="s">
        <v>50</v>
      </c>
      <c r="T19" s="80" t="str">
        <f t="shared" si="0"/>
        <v/>
      </c>
      <c r="AA19" s="53"/>
      <c r="AD19" s="53"/>
      <c r="AE19" s="54"/>
      <c r="AG19" s="53"/>
      <c r="AI19" s="53"/>
    </row>
    <row r="20" spans="1:35" x14ac:dyDescent="0.25">
      <c r="A20" s="73" t="s">
        <v>82</v>
      </c>
      <c r="C20" s="68" t="s">
        <v>83</v>
      </c>
      <c r="D20" s="68" t="s">
        <v>84</v>
      </c>
      <c r="E20" s="68" t="s">
        <v>85</v>
      </c>
      <c r="F20" s="68" t="s">
        <v>61</v>
      </c>
      <c r="G20" s="68" t="s">
        <v>86</v>
      </c>
      <c r="H20" s="68" t="s">
        <v>61</v>
      </c>
      <c r="I20" s="68" t="s">
        <v>87</v>
      </c>
      <c r="J20" s="68" t="s">
        <v>88</v>
      </c>
      <c r="K20" s="68" t="s">
        <v>61</v>
      </c>
      <c r="L20" s="68" t="s">
        <v>79</v>
      </c>
      <c r="M20" s="68" t="s">
        <v>89</v>
      </c>
      <c r="N20" s="69">
        <v>59</v>
      </c>
      <c r="O20" s="68">
        <v>1</v>
      </c>
      <c r="P20" s="70">
        <v>34.86363636363636</v>
      </c>
      <c r="Q20" s="70">
        <v>38.35</v>
      </c>
      <c r="R20" s="71"/>
      <c r="S20" s="52" t="s">
        <v>70</v>
      </c>
      <c r="T20" s="80" t="str">
        <f t="shared" si="0"/>
        <v/>
      </c>
      <c r="AD20" s="99"/>
    </row>
    <row r="21" spans="1:35" x14ac:dyDescent="0.25">
      <c r="A21" s="73" t="s">
        <v>148</v>
      </c>
      <c r="C21" s="68" t="s">
        <v>83</v>
      </c>
      <c r="D21" s="68" t="s">
        <v>149</v>
      </c>
      <c r="E21" s="68" t="s">
        <v>150</v>
      </c>
      <c r="F21" s="68" t="s">
        <v>90</v>
      </c>
      <c r="G21" s="68" t="s">
        <v>151</v>
      </c>
      <c r="H21" s="68" t="s">
        <v>152</v>
      </c>
      <c r="I21" s="68">
        <v>0</v>
      </c>
      <c r="J21" s="68" t="s">
        <v>55</v>
      </c>
      <c r="K21" s="68">
        <v>0</v>
      </c>
      <c r="L21" s="68" t="s">
        <v>79</v>
      </c>
      <c r="M21" s="68" t="s">
        <v>165</v>
      </c>
      <c r="N21" s="69">
        <v>149</v>
      </c>
      <c r="O21" s="68">
        <v>1</v>
      </c>
      <c r="P21" s="70">
        <v>88.045454545454547</v>
      </c>
      <c r="Q21" s="70">
        <v>96.850000000000009</v>
      </c>
      <c r="R21" s="71"/>
      <c r="S21" s="52" t="s">
        <v>70</v>
      </c>
      <c r="T21" s="80" t="str">
        <f t="shared" si="0"/>
        <v/>
      </c>
      <c r="AD21" s="99"/>
    </row>
    <row r="22" spans="1:35" x14ac:dyDescent="0.25">
      <c r="A22" s="73" t="s">
        <v>92</v>
      </c>
      <c r="C22" s="68" t="s">
        <v>83</v>
      </c>
      <c r="D22" s="68" t="s">
        <v>153</v>
      </c>
      <c r="E22" s="68" t="s">
        <v>154</v>
      </c>
      <c r="F22" s="68" t="s">
        <v>90</v>
      </c>
      <c r="G22" s="68" t="s">
        <v>101</v>
      </c>
      <c r="H22" s="68" t="s">
        <v>152</v>
      </c>
      <c r="I22" s="68" t="s">
        <v>91</v>
      </c>
      <c r="J22" s="68" t="s">
        <v>155</v>
      </c>
      <c r="K22" s="68" t="s">
        <v>62</v>
      </c>
      <c r="L22" s="68" t="s">
        <v>79</v>
      </c>
      <c r="M22" s="68" t="s">
        <v>156</v>
      </c>
      <c r="N22" s="69">
        <v>79</v>
      </c>
      <c r="O22" s="68">
        <v>1</v>
      </c>
      <c r="P22" s="70">
        <v>46.68181818181818</v>
      </c>
      <c r="Q22" s="70">
        <v>51.35</v>
      </c>
      <c r="R22" s="71"/>
      <c r="S22" s="52" t="s">
        <v>70</v>
      </c>
      <c r="T22" s="80" t="str">
        <f t="shared" si="0"/>
        <v/>
      </c>
      <c r="AD22" s="99"/>
    </row>
    <row r="23" spans="1:35" x14ac:dyDescent="0.25">
      <c r="A23" s="73" t="s">
        <v>93</v>
      </c>
      <c r="C23" s="68" t="s">
        <v>83</v>
      </c>
      <c r="D23" s="68" t="s">
        <v>94</v>
      </c>
      <c r="E23" s="68" t="s">
        <v>95</v>
      </c>
      <c r="F23" s="68" t="s">
        <v>61</v>
      </c>
      <c r="G23" s="68" t="s">
        <v>96</v>
      </c>
      <c r="H23" s="68" t="s">
        <v>61</v>
      </c>
      <c r="I23" s="68" t="s">
        <v>54</v>
      </c>
      <c r="J23" s="68" t="s">
        <v>55</v>
      </c>
      <c r="K23" s="68" t="s">
        <v>62</v>
      </c>
      <c r="L23" s="68" t="s">
        <v>79</v>
      </c>
      <c r="M23" s="68" t="s">
        <v>97</v>
      </c>
      <c r="N23" s="69">
        <v>99</v>
      </c>
      <c r="O23" s="68">
        <v>1</v>
      </c>
      <c r="P23" s="70">
        <v>58.5</v>
      </c>
      <c r="Q23" s="70">
        <v>64.350000000000009</v>
      </c>
      <c r="R23" s="71"/>
      <c r="S23" s="52" t="s">
        <v>70</v>
      </c>
      <c r="T23" s="80" t="str">
        <f t="shared" si="0"/>
        <v/>
      </c>
      <c r="AD23" s="99"/>
    </row>
    <row r="24" spans="1:35" x14ac:dyDescent="0.25">
      <c r="A24" s="73" t="s">
        <v>98</v>
      </c>
      <c r="C24" s="68" t="s">
        <v>83</v>
      </c>
      <c r="D24" s="68" t="s">
        <v>99</v>
      </c>
      <c r="E24" s="68" t="s">
        <v>100</v>
      </c>
      <c r="F24" s="68" t="s">
        <v>77</v>
      </c>
      <c r="G24" s="68" t="s">
        <v>101</v>
      </c>
      <c r="H24" s="68" t="s">
        <v>61</v>
      </c>
      <c r="I24" s="68" t="s">
        <v>54</v>
      </c>
      <c r="J24" s="68" t="s">
        <v>102</v>
      </c>
      <c r="K24" s="68" t="s">
        <v>62</v>
      </c>
      <c r="L24" s="68" t="s">
        <v>79</v>
      </c>
      <c r="M24" s="68" t="s">
        <v>103</v>
      </c>
      <c r="N24" s="69">
        <v>119</v>
      </c>
      <c r="O24" s="68">
        <v>1</v>
      </c>
      <c r="P24" s="70">
        <v>70.318181818181827</v>
      </c>
      <c r="Q24" s="70">
        <v>77.350000000000009</v>
      </c>
      <c r="R24" s="71"/>
      <c r="S24" s="52" t="s">
        <v>70</v>
      </c>
      <c r="T24" s="80" t="str">
        <f t="shared" si="0"/>
        <v/>
      </c>
      <c r="AD24" s="99"/>
    </row>
    <row r="25" spans="1:35" x14ac:dyDescent="0.25">
      <c r="A25" s="73" t="s">
        <v>104</v>
      </c>
      <c r="C25" s="68" t="s">
        <v>83</v>
      </c>
      <c r="D25" s="68" t="s">
        <v>105</v>
      </c>
      <c r="E25" s="68" t="s">
        <v>106</v>
      </c>
      <c r="F25" s="68" t="s">
        <v>77</v>
      </c>
      <c r="G25" s="68" t="s">
        <v>101</v>
      </c>
      <c r="H25" s="68" t="s">
        <v>61</v>
      </c>
      <c r="I25" s="68" t="s">
        <v>54</v>
      </c>
      <c r="J25" s="68" t="s">
        <v>107</v>
      </c>
      <c r="K25" s="68" t="s">
        <v>55</v>
      </c>
      <c r="L25" s="68" t="s">
        <v>79</v>
      </c>
      <c r="M25" s="68" t="s">
        <v>108</v>
      </c>
      <c r="N25" s="69">
        <v>129</v>
      </c>
      <c r="O25" s="68">
        <v>1</v>
      </c>
      <c r="P25" s="70">
        <v>76.227272727272734</v>
      </c>
      <c r="Q25" s="70">
        <v>83.850000000000009</v>
      </c>
      <c r="R25" s="71"/>
      <c r="S25" s="52" t="s">
        <v>70</v>
      </c>
      <c r="T25" s="80" t="str">
        <f t="shared" si="0"/>
        <v/>
      </c>
      <c r="AD25" s="99"/>
    </row>
    <row r="26" spans="1:35" x14ac:dyDescent="0.25">
      <c r="A26" s="73" t="s">
        <v>50</v>
      </c>
      <c r="C26" s="68" t="s">
        <v>50</v>
      </c>
      <c r="D26" s="68" t="s">
        <v>50</v>
      </c>
      <c r="E26" s="68" t="s">
        <v>50</v>
      </c>
      <c r="F26" s="68" t="s">
        <v>50</v>
      </c>
      <c r="G26" s="68" t="s">
        <v>50</v>
      </c>
      <c r="H26" s="68" t="s">
        <v>50</v>
      </c>
      <c r="I26" s="68" t="s">
        <v>50</v>
      </c>
      <c r="J26" s="68" t="s">
        <v>50</v>
      </c>
      <c r="K26" s="68" t="s">
        <v>50</v>
      </c>
      <c r="L26" s="68" t="s">
        <v>50</v>
      </c>
      <c r="M26" s="68" t="s">
        <v>50</v>
      </c>
      <c r="N26" s="69" t="s">
        <v>50</v>
      </c>
      <c r="O26" s="68" t="s">
        <v>50</v>
      </c>
      <c r="P26" s="70"/>
      <c r="Q26" s="70"/>
      <c r="R26" s="71"/>
      <c r="S26" s="52" t="s">
        <v>50</v>
      </c>
      <c r="T26" s="80" t="str">
        <f t="shared" si="0"/>
        <v/>
      </c>
      <c r="AD26" s="99"/>
    </row>
    <row r="27" spans="1:35" x14ac:dyDescent="0.25">
      <c r="A27" s="73" t="s">
        <v>50</v>
      </c>
      <c r="C27" s="68" t="s">
        <v>109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68"/>
      <c r="P27" s="70"/>
      <c r="Q27" s="70"/>
      <c r="R27" s="71"/>
      <c r="S27" s="52" t="s">
        <v>50</v>
      </c>
      <c r="T27" s="80" t="str">
        <f t="shared" si="0"/>
        <v/>
      </c>
      <c r="AD27" s="99"/>
    </row>
    <row r="28" spans="1:35" x14ac:dyDescent="0.25">
      <c r="A28" s="73" t="s">
        <v>198</v>
      </c>
      <c r="C28" s="68" t="s">
        <v>199</v>
      </c>
      <c r="D28" s="68" t="s">
        <v>200</v>
      </c>
      <c r="E28" s="68" t="s">
        <v>201</v>
      </c>
      <c r="F28" s="68" t="s">
        <v>202</v>
      </c>
      <c r="G28" s="68" t="s">
        <v>203</v>
      </c>
      <c r="H28" s="68" t="s">
        <v>52</v>
      </c>
      <c r="I28" s="68" t="s">
        <v>204</v>
      </c>
      <c r="J28" s="68" t="s">
        <v>205</v>
      </c>
      <c r="K28" s="68" t="s">
        <v>78</v>
      </c>
      <c r="L28" s="68" t="s">
        <v>79</v>
      </c>
      <c r="M28" s="68" t="s">
        <v>206</v>
      </c>
      <c r="N28" s="69">
        <v>249</v>
      </c>
      <c r="O28" s="68">
        <v>1</v>
      </c>
      <c r="P28" s="70">
        <v>147.13636363636363</v>
      </c>
      <c r="Q28" s="70">
        <v>161.85</v>
      </c>
      <c r="R28" s="72"/>
      <c r="S28" s="52" t="s">
        <v>70</v>
      </c>
      <c r="T28" s="80" t="str">
        <f t="shared" si="0"/>
        <v/>
      </c>
      <c r="AD28" s="99"/>
    </row>
    <row r="29" spans="1:35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68"/>
      <c r="P29" s="70"/>
      <c r="Q29" s="70"/>
      <c r="R29" s="71"/>
      <c r="S29" s="52"/>
      <c r="T29" s="80" t="str">
        <f t="shared" si="0"/>
        <v/>
      </c>
      <c r="AD29" s="99"/>
    </row>
    <row r="30" spans="1:35" x14ac:dyDescent="0.25">
      <c r="A30" s="73" t="s">
        <v>50</v>
      </c>
      <c r="C30" s="68" t="s">
        <v>56</v>
      </c>
      <c r="D30" s="68" t="s">
        <v>50</v>
      </c>
      <c r="E30" s="68" t="s">
        <v>50</v>
      </c>
      <c r="F30" s="68" t="s">
        <v>50</v>
      </c>
      <c r="G30" s="68" t="s">
        <v>50</v>
      </c>
      <c r="H30" s="68" t="s">
        <v>50</v>
      </c>
      <c r="I30" s="68" t="s">
        <v>50</v>
      </c>
      <c r="J30" s="68" t="s">
        <v>50</v>
      </c>
      <c r="K30" s="68" t="s">
        <v>50</v>
      </c>
      <c r="L30" s="68" t="s">
        <v>50</v>
      </c>
      <c r="M30" s="68" t="s">
        <v>50</v>
      </c>
      <c r="N30" s="69" t="s">
        <v>50</v>
      </c>
      <c r="O30" s="68" t="s">
        <v>50</v>
      </c>
      <c r="P30" s="70"/>
      <c r="Q30" s="70"/>
      <c r="R30" s="71"/>
      <c r="S30" s="52" t="s">
        <v>50</v>
      </c>
      <c r="T30" s="80" t="str">
        <f t="shared" si="0"/>
        <v/>
      </c>
      <c r="AD30" s="99"/>
    </row>
    <row r="31" spans="1:35" x14ac:dyDescent="0.25">
      <c r="A31" s="73" t="s">
        <v>248</v>
      </c>
      <c r="C31" s="86" t="s">
        <v>219</v>
      </c>
      <c r="D31" s="86" t="s">
        <v>249</v>
      </c>
      <c r="E31" s="68" t="s">
        <v>250</v>
      </c>
      <c r="F31" s="68" t="s">
        <v>77</v>
      </c>
      <c r="G31" s="68" t="s">
        <v>203</v>
      </c>
      <c r="H31" s="68" t="s">
        <v>52</v>
      </c>
      <c r="I31" s="68" t="s">
        <v>251</v>
      </c>
      <c r="J31" s="68" t="s">
        <v>58</v>
      </c>
      <c r="K31" s="68" t="s">
        <v>55</v>
      </c>
      <c r="L31" s="68" t="s">
        <v>79</v>
      </c>
      <c r="M31" s="68" t="s">
        <v>255</v>
      </c>
      <c r="N31" s="69">
        <v>229</v>
      </c>
      <c r="O31" s="68">
        <v>1</v>
      </c>
      <c r="P31" s="87">
        <v>135.31818181818181</v>
      </c>
      <c r="Q31" s="87">
        <v>148.85</v>
      </c>
      <c r="R31" s="71"/>
      <c r="S31" s="52" t="s">
        <v>70</v>
      </c>
      <c r="T31" s="80" t="str">
        <f t="shared" si="0"/>
        <v/>
      </c>
      <c r="AD31" s="99"/>
    </row>
    <row r="32" spans="1:35" x14ac:dyDescent="0.25">
      <c r="A32" s="73" t="s">
        <v>50</v>
      </c>
      <c r="C32" s="68" t="s">
        <v>50</v>
      </c>
      <c r="D32" s="68" t="s">
        <v>50</v>
      </c>
      <c r="E32" s="68" t="s">
        <v>50</v>
      </c>
      <c r="F32" s="68" t="s">
        <v>50</v>
      </c>
      <c r="G32" s="68" t="s">
        <v>50</v>
      </c>
      <c r="H32" s="68" t="s">
        <v>50</v>
      </c>
      <c r="I32" s="68" t="s">
        <v>50</v>
      </c>
      <c r="J32" s="68" t="s">
        <v>50</v>
      </c>
      <c r="K32" s="68" t="s">
        <v>50</v>
      </c>
      <c r="L32" s="68" t="s">
        <v>50</v>
      </c>
      <c r="M32" s="68" t="s">
        <v>50</v>
      </c>
      <c r="N32" s="69" t="s">
        <v>50</v>
      </c>
      <c r="O32" s="68" t="s">
        <v>50</v>
      </c>
      <c r="P32" s="70"/>
      <c r="Q32" s="70"/>
      <c r="R32" s="71"/>
      <c r="S32" s="52"/>
      <c r="T32" s="80" t="str">
        <f t="shared" si="0"/>
        <v/>
      </c>
      <c r="AD32" s="99"/>
    </row>
    <row r="33" spans="1:30" x14ac:dyDescent="0.25">
      <c r="A33" s="73" t="s">
        <v>50</v>
      </c>
      <c r="C33" s="86" t="s">
        <v>245</v>
      </c>
      <c r="D33" s="86"/>
      <c r="E33" s="86"/>
      <c r="F33" s="86"/>
      <c r="G33" s="68"/>
      <c r="H33" s="68"/>
      <c r="I33" s="68"/>
      <c r="J33" s="68" t="s">
        <v>50</v>
      </c>
      <c r="K33" s="68" t="s">
        <v>50</v>
      </c>
      <c r="L33" s="68" t="s">
        <v>50</v>
      </c>
      <c r="M33" s="68" t="s">
        <v>50</v>
      </c>
      <c r="N33" s="69" t="s">
        <v>50</v>
      </c>
      <c r="O33" s="68" t="s">
        <v>50</v>
      </c>
      <c r="P33" s="87"/>
      <c r="Q33" s="87"/>
      <c r="R33" s="71"/>
      <c r="S33" s="52" t="s">
        <v>50</v>
      </c>
      <c r="T33" s="80" t="str">
        <f t="shared" si="0"/>
        <v/>
      </c>
      <c r="AD33" s="99"/>
    </row>
    <row r="34" spans="1:30" x14ac:dyDescent="0.25">
      <c r="A34" s="73" t="s">
        <v>216</v>
      </c>
      <c r="C34" s="86" t="s">
        <v>208</v>
      </c>
      <c r="D34" s="86" t="s">
        <v>217</v>
      </c>
      <c r="E34" s="86" t="s">
        <v>57</v>
      </c>
      <c r="F34" s="86" t="s">
        <v>77</v>
      </c>
      <c r="G34" s="68" t="s">
        <v>111</v>
      </c>
      <c r="H34" s="68" t="s">
        <v>214</v>
      </c>
      <c r="I34" s="68" t="s">
        <v>204</v>
      </c>
      <c r="J34" s="68" t="s">
        <v>78</v>
      </c>
      <c r="K34" s="68" t="s">
        <v>55</v>
      </c>
      <c r="L34" s="68" t="s">
        <v>79</v>
      </c>
      <c r="M34" s="68" t="s">
        <v>218</v>
      </c>
      <c r="N34" s="69">
        <v>149</v>
      </c>
      <c r="O34" s="68">
        <v>1</v>
      </c>
      <c r="P34" s="87">
        <v>88.045454545454547</v>
      </c>
      <c r="Q34" s="87">
        <v>96.850000000000009</v>
      </c>
      <c r="R34" s="71"/>
      <c r="S34" s="52" t="s">
        <v>70</v>
      </c>
      <c r="T34" s="80" t="str">
        <f t="shared" si="0"/>
        <v/>
      </c>
      <c r="AD34" s="99"/>
    </row>
    <row r="35" spans="1:30" x14ac:dyDescent="0.25">
      <c r="A35" s="73" t="s">
        <v>207</v>
      </c>
      <c r="C35" s="86" t="s">
        <v>208</v>
      </c>
      <c r="D35" s="86" t="s">
        <v>209</v>
      </c>
      <c r="E35" s="86" t="s">
        <v>57</v>
      </c>
      <c r="F35" s="86" t="s">
        <v>77</v>
      </c>
      <c r="G35" s="68" t="s">
        <v>117</v>
      </c>
      <c r="H35" s="68" t="s">
        <v>52</v>
      </c>
      <c r="I35" s="68" t="s">
        <v>204</v>
      </c>
      <c r="J35" s="68" t="s">
        <v>58</v>
      </c>
      <c r="K35" s="68" t="s">
        <v>53</v>
      </c>
      <c r="L35" s="68" t="s">
        <v>210</v>
      </c>
      <c r="M35" s="68" t="s">
        <v>211</v>
      </c>
      <c r="N35" s="69">
        <v>269</v>
      </c>
      <c r="O35" s="68">
        <v>1</v>
      </c>
      <c r="P35" s="87">
        <v>158.95454545454544</v>
      </c>
      <c r="Q35" s="87">
        <v>174.85</v>
      </c>
      <c r="R35" s="71"/>
      <c r="S35" s="52" t="s">
        <v>70</v>
      </c>
      <c r="T35" s="80" t="str">
        <f t="shared" si="0"/>
        <v/>
      </c>
      <c r="AD35" s="99"/>
    </row>
    <row r="36" spans="1:30" x14ac:dyDescent="0.25">
      <c r="A36" s="73" t="s">
        <v>50</v>
      </c>
      <c r="C36" s="86" t="s">
        <v>50</v>
      </c>
      <c r="D36" s="86" t="s">
        <v>50</v>
      </c>
      <c r="E36" s="86" t="s">
        <v>50</v>
      </c>
      <c r="F36" s="86" t="s">
        <v>50</v>
      </c>
      <c r="G36" s="68" t="s">
        <v>50</v>
      </c>
      <c r="H36" s="68" t="s">
        <v>50</v>
      </c>
      <c r="I36" s="68" t="s">
        <v>50</v>
      </c>
      <c r="J36" s="68" t="s">
        <v>50</v>
      </c>
      <c r="K36" s="68" t="s">
        <v>50</v>
      </c>
      <c r="L36" s="68" t="s">
        <v>50</v>
      </c>
      <c r="M36" s="68" t="s">
        <v>50</v>
      </c>
      <c r="N36" s="69" t="s">
        <v>50</v>
      </c>
      <c r="O36" s="68" t="s">
        <v>50</v>
      </c>
      <c r="P36" s="87"/>
      <c r="Q36" s="87"/>
      <c r="R36" s="71"/>
      <c r="S36" s="52" t="s">
        <v>50</v>
      </c>
      <c r="T36" s="80" t="str">
        <f t="shared" si="0"/>
        <v/>
      </c>
      <c r="AD36" s="99"/>
    </row>
    <row r="37" spans="1:30" x14ac:dyDescent="0.25">
      <c r="A37" s="73" t="s">
        <v>50</v>
      </c>
      <c r="C37" s="86" t="s">
        <v>247</v>
      </c>
      <c r="D37" s="86"/>
      <c r="E37" s="86"/>
      <c r="F37" s="86"/>
      <c r="G37" s="68" t="s">
        <v>50</v>
      </c>
      <c r="H37" s="68" t="s">
        <v>50</v>
      </c>
      <c r="I37" s="68" t="s">
        <v>50</v>
      </c>
      <c r="J37" s="68" t="s">
        <v>50</v>
      </c>
      <c r="K37" s="68" t="s">
        <v>50</v>
      </c>
      <c r="L37" s="68" t="s">
        <v>50</v>
      </c>
      <c r="M37" s="68" t="s">
        <v>50</v>
      </c>
      <c r="N37" s="69" t="s">
        <v>50</v>
      </c>
      <c r="O37" s="68" t="s">
        <v>50</v>
      </c>
      <c r="P37" s="87"/>
      <c r="Q37" s="87"/>
      <c r="R37" s="71"/>
      <c r="S37" s="52" t="s">
        <v>50</v>
      </c>
      <c r="T37" s="80" t="str">
        <f t="shared" si="0"/>
        <v/>
      </c>
      <c r="AD37" s="99"/>
    </row>
    <row r="38" spans="1:30" x14ac:dyDescent="0.25">
      <c r="A38" s="73" t="s">
        <v>112</v>
      </c>
      <c r="C38" s="86" t="s">
        <v>69</v>
      </c>
      <c r="D38" s="86" t="s">
        <v>212</v>
      </c>
      <c r="E38" s="86" t="s">
        <v>213</v>
      </c>
      <c r="F38" s="86" t="s">
        <v>77</v>
      </c>
      <c r="G38" s="68" t="s">
        <v>101</v>
      </c>
      <c r="H38" s="68" t="s">
        <v>214</v>
      </c>
      <c r="I38" s="68" t="s">
        <v>54</v>
      </c>
      <c r="J38" s="68" t="s">
        <v>215</v>
      </c>
      <c r="K38" s="68" t="s">
        <v>55</v>
      </c>
      <c r="L38" s="68" t="s">
        <v>79</v>
      </c>
      <c r="M38" s="68" t="s">
        <v>257</v>
      </c>
      <c r="N38" s="69">
        <v>149</v>
      </c>
      <c r="O38" s="68">
        <v>1</v>
      </c>
      <c r="P38" s="87">
        <v>88.045454545454547</v>
      </c>
      <c r="Q38" s="87">
        <v>96.850000000000009</v>
      </c>
      <c r="R38" s="71"/>
      <c r="S38" s="52" t="s">
        <v>70</v>
      </c>
      <c r="T38" s="80" t="str">
        <f t="shared" si="0"/>
        <v/>
      </c>
      <c r="AD38" s="99"/>
    </row>
    <row r="39" spans="1:30" x14ac:dyDescent="0.25">
      <c r="A39" s="73" t="s">
        <v>252</v>
      </c>
      <c r="C39" s="68" t="s">
        <v>69</v>
      </c>
      <c r="D39" s="68" t="s">
        <v>253</v>
      </c>
      <c r="E39" s="68" t="s">
        <v>57</v>
      </c>
      <c r="F39" s="68" t="s">
        <v>77</v>
      </c>
      <c r="G39" s="68" t="s">
        <v>111</v>
      </c>
      <c r="H39" s="68" t="s">
        <v>214</v>
      </c>
      <c r="I39" s="68" t="s">
        <v>204</v>
      </c>
      <c r="J39" s="68" t="s">
        <v>215</v>
      </c>
      <c r="K39" s="68" t="s">
        <v>53</v>
      </c>
      <c r="L39" s="68" t="s">
        <v>254</v>
      </c>
      <c r="M39" s="68" t="s">
        <v>256</v>
      </c>
      <c r="N39" s="69">
        <v>179</v>
      </c>
      <c r="O39" s="68">
        <v>1</v>
      </c>
      <c r="P39" s="70">
        <v>105.77272727272727</v>
      </c>
      <c r="Q39" s="70">
        <v>116.35000000000001</v>
      </c>
      <c r="R39" s="71"/>
      <c r="S39" s="52" t="s">
        <v>70</v>
      </c>
      <c r="T39" s="80" t="str">
        <f t="shared" si="0"/>
        <v/>
      </c>
      <c r="AD39" s="99"/>
    </row>
    <row r="40" spans="1:30" x14ac:dyDescent="0.25">
      <c r="A40" s="73" t="s">
        <v>113</v>
      </c>
      <c r="C40" s="86" t="s">
        <v>69</v>
      </c>
      <c r="D40" s="86" t="s">
        <v>114</v>
      </c>
      <c r="E40" s="68" t="s">
        <v>57</v>
      </c>
      <c r="F40" s="68" t="s">
        <v>77</v>
      </c>
      <c r="G40" s="68" t="s">
        <v>111</v>
      </c>
      <c r="H40" s="68" t="s">
        <v>52</v>
      </c>
      <c r="I40" s="68" t="s">
        <v>51</v>
      </c>
      <c r="J40" s="68" t="s">
        <v>58</v>
      </c>
      <c r="K40" s="68" t="s">
        <v>53</v>
      </c>
      <c r="L40" s="68" t="s">
        <v>115</v>
      </c>
      <c r="M40" s="68" t="s">
        <v>116</v>
      </c>
      <c r="N40" s="69">
        <v>229</v>
      </c>
      <c r="O40" s="68">
        <v>1</v>
      </c>
      <c r="P40" s="87">
        <v>135.31818181818181</v>
      </c>
      <c r="Q40" s="87">
        <v>148.85</v>
      </c>
      <c r="R40" s="71"/>
      <c r="S40" s="52" t="s">
        <v>70</v>
      </c>
      <c r="T40" s="80" t="str">
        <f t="shared" si="0"/>
        <v/>
      </c>
      <c r="AD40" s="99"/>
    </row>
    <row r="41" spans="1:30" x14ac:dyDescent="0.25">
      <c r="A41" s="73" t="s">
        <v>50</v>
      </c>
      <c r="C41" s="68" t="s">
        <v>50</v>
      </c>
      <c r="D41" s="68" t="s">
        <v>50</v>
      </c>
      <c r="E41" s="68" t="s">
        <v>50</v>
      </c>
      <c r="F41" s="68" t="s">
        <v>50</v>
      </c>
      <c r="G41" s="68" t="s">
        <v>50</v>
      </c>
      <c r="H41" s="68" t="s">
        <v>50</v>
      </c>
      <c r="I41" s="68" t="s">
        <v>50</v>
      </c>
      <c r="J41" s="68" t="s">
        <v>50</v>
      </c>
      <c r="K41" s="68" t="s">
        <v>50</v>
      </c>
      <c r="L41" s="68" t="s">
        <v>50</v>
      </c>
      <c r="M41" s="68" t="s">
        <v>50</v>
      </c>
      <c r="N41" s="69" t="s">
        <v>50</v>
      </c>
      <c r="O41" s="68" t="s">
        <v>50</v>
      </c>
      <c r="P41" s="70"/>
      <c r="Q41" s="70"/>
      <c r="R41" s="71"/>
      <c r="S41" s="52" t="s">
        <v>50</v>
      </c>
      <c r="T41" s="80" t="str">
        <f t="shared" si="0"/>
        <v/>
      </c>
      <c r="AD41" s="99"/>
    </row>
    <row r="42" spans="1:30" x14ac:dyDescent="0.25">
      <c r="A42" s="73" t="s">
        <v>50</v>
      </c>
      <c r="C42" s="86" t="s">
        <v>246</v>
      </c>
      <c r="D42" s="86"/>
      <c r="E42" s="86"/>
      <c r="F42" s="86"/>
      <c r="G42" s="68"/>
      <c r="H42" s="68"/>
      <c r="I42" s="68"/>
      <c r="J42" s="68" t="s">
        <v>50</v>
      </c>
      <c r="K42" s="68" t="s">
        <v>50</v>
      </c>
      <c r="L42" s="68" t="s">
        <v>50</v>
      </c>
      <c r="M42" s="68" t="s">
        <v>50</v>
      </c>
      <c r="N42" s="69" t="s">
        <v>50</v>
      </c>
      <c r="O42" s="68" t="s">
        <v>50</v>
      </c>
      <c r="P42" s="70"/>
      <c r="Q42" s="70"/>
      <c r="R42" s="71"/>
      <c r="S42" s="52" t="s">
        <v>50</v>
      </c>
      <c r="T42" s="80" t="str">
        <f t="shared" si="0"/>
        <v/>
      </c>
      <c r="AD42" s="99"/>
    </row>
    <row r="43" spans="1:30" x14ac:dyDescent="0.25">
      <c r="A43" s="73" t="s">
        <v>118</v>
      </c>
      <c r="C43" s="86" t="s">
        <v>59</v>
      </c>
      <c r="D43" s="86" t="s">
        <v>119</v>
      </c>
      <c r="E43" s="86" t="s">
        <v>57</v>
      </c>
      <c r="F43" s="86" t="s">
        <v>77</v>
      </c>
      <c r="G43" s="68" t="s">
        <v>111</v>
      </c>
      <c r="H43" s="68" t="s">
        <v>52</v>
      </c>
      <c r="I43" s="68" t="s">
        <v>51</v>
      </c>
      <c r="J43" s="68" t="s">
        <v>110</v>
      </c>
      <c r="K43" s="68" t="s">
        <v>53</v>
      </c>
      <c r="L43" s="68" t="s">
        <v>115</v>
      </c>
      <c r="M43" s="68" t="s">
        <v>120</v>
      </c>
      <c r="N43" s="69">
        <v>199</v>
      </c>
      <c r="O43" s="68">
        <v>1</v>
      </c>
      <c r="P43" s="70">
        <v>117.59090909090908</v>
      </c>
      <c r="Q43" s="70">
        <v>129.35</v>
      </c>
      <c r="R43" s="71"/>
      <c r="S43" s="52" t="s">
        <v>70</v>
      </c>
      <c r="T43" s="80" t="str">
        <f t="shared" si="0"/>
        <v/>
      </c>
      <c r="AD43" s="99"/>
    </row>
    <row r="44" spans="1:30" x14ac:dyDescent="0.25">
      <c r="A44" s="73" t="s">
        <v>50</v>
      </c>
      <c r="C44" s="86" t="s">
        <v>50</v>
      </c>
      <c r="D44" s="86" t="s">
        <v>50</v>
      </c>
      <c r="E44" s="86" t="s">
        <v>50</v>
      </c>
      <c r="F44" s="86" t="s">
        <v>50</v>
      </c>
      <c r="G44" s="68" t="s">
        <v>50</v>
      </c>
      <c r="H44" s="68" t="s">
        <v>50</v>
      </c>
      <c r="I44" s="68" t="s">
        <v>50</v>
      </c>
      <c r="J44" s="68" t="s">
        <v>50</v>
      </c>
      <c r="K44" s="68" t="s">
        <v>50</v>
      </c>
      <c r="L44" s="68" t="s">
        <v>50</v>
      </c>
      <c r="M44" s="68" t="s">
        <v>50</v>
      </c>
      <c r="N44" s="69" t="s">
        <v>50</v>
      </c>
      <c r="O44" s="68" t="s">
        <v>50</v>
      </c>
      <c r="P44" s="70"/>
      <c r="Q44" s="70"/>
      <c r="R44" s="71"/>
      <c r="S44" s="52" t="s">
        <v>50</v>
      </c>
      <c r="T44" s="80" t="str">
        <f t="shared" si="0"/>
        <v/>
      </c>
      <c r="AD44" s="99"/>
    </row>
    <row r="45" spans="1:30" x14ac:dyDescent="0.25">
      <c r="A45" s="73" t="s">
        <v>50</v>
      </c>
      <c r="C45" s="86" t="s">
        <v>272</v>
      </c>
      <c r="D45" s="86" t="s">
        <v>50</v>
      </c>
      <c r="E45" s="86" t="s">
        <v>50</v>
      </c>
      <c r="F45" s="86" t="s">
        <v>50</v>
      </c>
      <c r="G45" s="68" t="s">
        <v>50</v>
      </c>
      <c r="H45" s="68" t="s">
        <v>50</v>
      </c>
      <c r="I45" s="68" t="s">
        <v>50</v>
      </c>
      <c r="J45" s="68" t="s">
        <v>50</v>
      </c>
      <c r="K45" s="68" t="s">
        <v>50</v>
      </c>
      <c r="L45" s="68" t="s">
        <v>50</v>
      </c>
      <c r="M45" s="68" t="s">
        <v>50</v>
      </c>
      <c r="N45" s="69" t="s">
        <v>50</v>
      </c>
      <c r="O45" s="68" t="s">
        <v>50</v>
      </c>
      <c r="P45" s="70"/>
      <c r="Q45" s="70"/>
      <c r="R45" s="71"/>
      <c r="S45" s="52" t="s">
        <v>50</v>
      </c>
      <c r="T45" s="80" t="str">
        <f t="shared" si="0"/>
        <v/>
      </c>
      <c r="AD45" s="99"/>
    </row>
    <row r="46" spans="1:30" x14ac:dyDescent="0.25">
      <c r="A46" s="73" t="s">
        <v>273</v>
      </c>
      <c r="C46" s="68" t="s">
        <v>50</v>
      </c>
      <c r="D46" s="68" t="s">
        <v>274</v>
      </c>
      <c r="E46" s="68" t="s">
        <v>275</v>
      </c>
      <c r="F46" s="68" t="s">
        <v>77</v>
      </c>
      <c r="G46" s="68" t="s">
        <v>203</v>
      </c>
      <c r="H46" s="68" t="s">
        <v>276</v>
      </c>
      <c r="I46" s="68" t="s">
        <v>204</v>
      </c>
      <c r="J46" s="68" t="s">
        <v>277</v>
      </c>
      <c r="K46" s="68" t="s">
        <v>53</v>
      </c>
      <c r="L46" s="68" t="s">
        <v>278</v>
      </c>
      <c r="M46" s="68" t="s">
        <v>50</v>
      </c>
      <c r="N46" s="69">
        <v>399</v>
      </c>
      <c r="O46" s="68">
        <v>1</v>
      </c>
      <c r="P46" s="70">
        <v>319.2</v>
      </c>
      <c r="Q46" s="70">
        <v>351.12</v>
      </c>
      <c r="R46" s="71"/>
      <c r="S46" s="52" t="s">
        <v>70</v>
      </c>
      <c r="T46" s="80" t="str">
        <f t="shared" si="0"/>
        <v/>
      </c>
      <c r="AD46" s="99"/>
    </row>
    <row r="47" spans="1:30" x14ac:dyDescent="0.25">
      <c r="C47" s="68" t="s">
        <v>50</v>
      </c>
      <c r="D47" s="68" t="s">
        <v>50</v>
      </c>
      <c r="E47" s="68" t="s">
        <v>50</v>
      </c>
      <c r="F47" s="68" t="s">
        <v>50</v>
      </c>
      <c r="G47" s="68" t="s">
        <v>50</v>
      </c>
      <c r="H47" s="68" t="s">
        <v>50</v>
      </c>
      <c r="I47" s="68" t="s">
        <v>50</v>
      </c>
      <c r="J47" s="68" t="s">
        <v>50</v>
      </c>
      <c r="K47" s="68" t="s">
        <v>50</v>
      </c>
      <c r="L47" s="68" t="s">
        <v>50</v>
      </c>
      <c r="M47" s="68" t="s">
        <v>50</v>
      </c>
      <c r="N47" s="69" t="s">
        <v>50</v>
      </c>
      <c r="O47" s="68" t="s">
        <v>50</v>
      </c>
      <c r="P47" s="70" t="s">
        <v>50</v>
      </c>
      <c r="Q47" s="70" t="s">
        <v>50</v>
      </c>
      <c r="R47" s="71"/>
      <c r="S47" s="52" t="s">
        <v>50</v>
      </c>
      <c r="T47" s="80" t="str">
        <f t="shared" si="0"/>
        <v/>
      </c>
      <c r="AD47" s="99"/>
    </row>
    <row r="48" spans="1:30" x14ac:dyDescent="0.25">
      <c r="C48" s="68" t="s">
        <v>50</v>
      </c>
      <c r="D48" s="68" t="s">
        <v>50</v>
      </c>
      <c r="E48" s="68" t="s">
        <v>50</v>
      </c>
      <c r="F48" s="68" t="s">
        <v>50</v>
      </c>
      <c r="G48" s="68" t="s">
        <v>50</v>
      </c>
      <c r="H48" s="68" t="s">
        <v>50</v>
      </c>
      <c r="I48" s="68" t="s">
        <v>50</v>
      </c>
      <c r="J48" s="68" t="s">
        <v>50</v>
      </c>
      <c r="K48" s="68" t="s">
        <v>50</v>
      </c>
      <c r="L48" s="68" t="s">
        <v>50</v>
      </c>
      <c r="M48" s="68" t="s">
        <v>50</v>
      </c>
      <c r="N48" s="69" t="s">
        <v>50</v>
      </c>
      <c r="O48" s="68" t="s">
        <v>50</v>
      </c>
      <c r="P48" s="70" t="s">
        <v>50</v>
      </c>
      <c r="Q48" s="70" t="s">
        <v>50</v>
      </c>
      <c r="R48" s="71"/>
      <c r="S48" s="52" t="s">
        <v>50</v>
      </c>
      <c r="T48" s="80" t="str">
        <f t="shared" si="0"/>
        <v/>
      </c>
      <c r="AD48" s="99"/>
    </row>
    <row r="49" spans="1:25" x14ac:dyDescent="0.25">
      <c r="A49" s="73" t="s">
        <v>50</v>
      </c>
      <c r="C49" s="68" t="s">
        <v>73</v>
      </c>
      <c r="D49" s="68" t="s">
        <v>50</v>
      </c>
      <c r="E49" s="68" t="s">
        <v>50</v>
      </c>
      <c r="F49" s="68" t="s">
        <v>50</v>
      </c>
      <c r="G49" s="68" t="s">
        <v>50</v>
      </c>
      <c r="H49" s="68" t="s">
        <v>50</v>
      </c>
      <c r="I49" s="68" t="s">
        <v>50</v>
      </c>
      <c r="J49" s="68" t="s">
        <v>50</v>
      </c>
      <c r="K49" s="68" t="s">
        <v>50</v>
      </c>
      <c r="L49" s="68" t="s">
        <v>50</v>
      </c>
      <c r="M49" s="68" t="s">
        <v>50</v>
      </c>
      <c r="N49" s="69" t="s">
        <v>50</v>
      </c>
      <c r="O49" s="68" t="s">
        <v>50</v>
      </c>
      <c r="P49" s="70"/>
      <c r="Q49" s="70"/>
      <c r="R49" s="71"/>
      <c r="S49" s="52"/>
      <c r="T49" s="80" t="str">
        <f t="shared" ref="T49:T95" si="1">IF(R49="","",R49*P49)</f>
        <v/>
      </c>
      <c r="U49" s="83" t="str">
        <f>IF(O49=1,"",IF(R49="","","Sold in packs of "&amp;O49&amp;" units."))</f>
        <v/>
      </c>
    </row>
    <row r="50" spans="1:25" x14ac:dyDescent="0.25">
      <c r="A50" s="73" t="s">
        <v>157</v>
      </c>
      <c r="C50" s="68" t="s">
        <v>74</v>
      </c>
      <c r="D50" s="68" t="s">
        <v>75</v>
      </c>
      <c r="E50" s="68" t="s">
        <v>76</v>
      </c>
      <c r="F50" s="68" t="s">
        <v>77</v>
      </c>
      <c r="G50" s="68" t="s">
        <v>60</v>
      </c>
      <c r="H50" s="68" t="s">
        <v>63</v>
      </c>
      <c r="I50" s="68" t="s">
        <v>51</v>
      </c>
      <c r="J50" s="68" t="s">
        <v>78</v>
      </c>
      <c r="K50" s="68" t="s">
        <v>55</v>
      </c>
      <c r="L50" s="68" t="s">
        <v>79</v>
      </c>
      <c r="M50" s="68" t="s">
        <v>80</v>
      </c>
      <c r="N50" s="69">
        <v>149</v>
      </c>
      <c r="O50" s="68">
        <v>1</v>
      </c>
      <c r="P50" s="70">
        <v>88.045454545454547</v>
      </c>
      <c r="Q50" s="70">
        <v>96.850000000000009</v>
      </c>
      <c r="R50" s="71"/>
      <c r="S50" s="52" t="s">
        <v>70</v>
      </c>
      <c r="T50" s="80" t="str">
        <f t="shared" si="1"/>
        <v/>
      </c>
    </row>
    <row r="51" spans="1:25" x14ac:dyDescent="0.25">
      <c r="C51" s="68" t="s">
        <v>50</v>
      </c>
      <c r="D51" s="68" t="s">
        <v>50</v>
      </c>
      <c r="E51" s="68" t="s">
        <v>50</v>
      </c>
      <c r="F51" s="68" t="s">
        <v>50</v>
      </c>
      <c r="G51" s="68" t="s">
        <v>50</v>
      </c>
      <c r="H51" s="68" t="s">
        <v>50</v>
      </c>
      <c r="I51" s="68" t="s">
        <v>50</v>
      </c>
      <c r="J51" s="68" t="s">
        <v>50</v>
      </c>
      <c r="K51" s="68" t="s">
        <v>50</v>
      </c>
      <c r="L51" s="68" t="s">
        <v>50</v>
      </c>
      <c r="M51" s="68" t="s">
        <v>50</v>
      </c>
      <c r="N51" s="69" t="s">
        <v>50</v>
      </c>
      <c r="O51" s="68" t="s">
        <v>50</v>
      </c>
      <c r="P51" s="70" t="s">
        <v>50</v>
      </c>
      <c r="Q51" s="70" t="s">
        <v>50</v>
      </c>
      <c r="R51" s="71"/>
      <c r="S51" s="52" t="s">
        <v>50</v>
      </c>
      <c r="T51" s="80" t="str">
        <f t="shared" si="1"/>
        <v/>
      </c>
    </row>
    <row r="52" spans="1:25" x14ac:dyDescent="0.25">
      <c r="C52" s="86"/>
      <c r="D52" s="86"/>
      <c r="E52" s="68"/>
      <c r="F52" s="68"/>
      <c r="G52" s="68"/>
      <c r="H52" s="68"/>
      <c r="I52" s="68"/>
      <c r="J52" s="68"/>
      <c r="K52" s="68"/>
      <c r="L52" s="68"/>
      <c r="M52" s="68"/>
      <c r="N52" s="69"/>
      <c r="O52" s="68"/>
      <c r="P52" s="87"/>
      <c r="Q52" s="87"/>
      <c r="R52" s="71"/>
      <c r="S52" s="52"/>
      <c r="T52" s="80" t="str">
        <f t="shared" si="1"/>
        <v/>
      </c>
    </row>
    <row r="53" spans="1:25" ht="15.75" thickBot="1" x14ac:dyDescent="0.3">
      <c r="A53" s="73" t="s">
        <v>50</v>
      </c>
      <c r="C53" s="68" t="s">
        <v>121</v>
      </c>
      <c r="D53" s="68" t="s">
        <v>50</v>
      </c>
      <c r="E53" s="68" t="s">
        <v>50</v>
      </c>
      <c r="F53" s="68" t="s">
        <v>50</v>
      </c>
      <c r="G53" s="68" t="s">
        <v>50</v>
      </c>
      <c r="H53" s="68" t="s">
        <v>50</v>
      </c>
      <c r="I53" s="68" t="s">
        <v>50</v>
      </c>
      <c r="J53" s="68" t="s">
        <v>50</v>
      </c>
      <c r="K53" s="68" t="s">
        <v>50</v>
      </c>
      <c r="L53" s="68" t="s">
        <v>50</v>
      </c>
      <c r="M53" s="68" t="s">
        <v>50</v>
      </c>
      <c r="N53" s="69" t="s">
        <v>50</v>
      </c>
      <c r="O53" s="68" t="s">
        <v>50</v>
      </c>
      <c r="P53" s="70" t="s">
        <v>50</v>
      </c>
      <c r="Q53" s="70" t="s">
        <v>50</v>
      </c>
      <c r="R53" s="71"/>
      <c r="S53" s="52" t="s">
        <v>50</v>
      </c>
      <c r="T53" s="80" t="str">
        <f t="shared" si="1"/>
        <v/>
      </c>
      <c r="V53" s="84"/>
      <c r="W53" s="84"/>
      <c r="X53" s="84"/>
      <c r="Y53" s="84"/>
    </row>
    <row r="54" spans="1:25" x14ac:dyDescent="0.25">
      <c r="A54" s="73" t="s">
        <v>122</v>
      </c>
      <c r="C54" s="68" t="s">
        <v>83</v>
      </c>
      <c r="D54" s="68" t="s">
        <v>123</v>
      </c>
      <c r="E54" s="68" t="s">
        <v>61</v>
      </c>
      <c r="F54" s="68" t="s">
        <v>158</v>
      </c>
      <c r="G54" s="68">
        <v>0</v>
      </c>
      <c r="H54" s="68" t="s">
        <v>61</v>
      </c>
      <c r="I54" s="68" t="s">
        <v>61</v>
      </c>
      <c r="J54" s="68" t="s">
        <v>61</v>
      </c>
      <c r="K54" s="68" t="s">
        <v>61</v>
      </c>
      <c r="L54" s="68" t="s">
        <v>124</v>
      </c>
      <c r="M54" s="68" t="s">
        <v>125</v>
      </c>
      <c r="N54" s="69">
        <v>39</v>
      </c>
      <c r="O54" s="68">
        <v>1</v>
      </c>
      <c r="P54" s="70">
        <v>28.36</v>
      </c>
      <c r="Q54" s="70">
        <v>31.2</v>
      </c>
      <c r="R54" s="71"/>
      <c r="S54" s="52" t="s">
        <v>70</v>
      </c>
      <c r="T54" s="80" t="str">
        <f t="shared" si="1"/>
        <v/>
      </c>
      <c r="U54" s="83"/>
    </row>
    <row r="55" spans="1:25" x14ac:dyDescent="0.25">
      <c r="A55" s="73" t="s">
        <v>126</v>
      </c>
      <c r="C55" s="68" t="s">
        <v>83</v>
      </c>
      <c r="D55" s="68" t="s">
        <v>127</v>
      </c>
      <c r="E55" s="68" t="s">
        <v>159</v>
      </c>
      <c r="F55" s="68" t="s">
        <v>160</v>
      </c>
      <c r="G55" s="68">
        <v>0</v>
      </c>
      <c r="H55" s="68" t="s">
        <v>61</v>
      </c>
      <c r="I55" s="68" t="s">
        <v>61</v>
      </c>
      <c r="J55" s="68" t="s">
        <v>61</v>
      </c>
      <c r="K55" s="68" t="s">
        <v>61</v>
      </c>
      <c r="L55" s="68" t="s">
        <v>128</v>
      </c>
      <c r="M55" s="68" t="s">
        <v>129</v>
      </c>
      <c r="N55" s="69">
        <v>79</v>
      </c>
      <c r="O55" s="68">
        <v>1</v>
      </c>
      <c r="P55" s="70">
        <v>57.454545454545453</v>
      </c>
      <c r="Q55" s="70">
        <v>63.2</v>
      </c>
      <c r="R55" s="71"/>
      <c r="S55" s="52" t="s">
        <v>70</v>
      </c>
      <c r="T55" s="80" t="str">
        <f t="shared" si="1"/>
        <v/>
      </c>
      <c r="U55" s="83"/>
    </row>
    <row r="56" spans="1:25" x14ac:dyDescent="0.25">
      <c r="A56" s="73" t="s">
        <v>130</v>
      </c>
      <c r="C56" s="68" t="s">
        <v>83</v>
      </c>
      <c r="D56" s="68" t="s">
        <v>131</v>
      </c>
      <c r="E56" s="68" t="s">
        <v>159</v>
      </c>
      <c r="F56" s="68" t="s">
        <v>160</v>
      </c>
      <c r="G56" s="68">
        <v>0</v>
      </c>
      <c r="H56" s="68" t="s">
        <v>61</v>
      </c>
      <c r="I56" s="68" t="s">
        <v>61</v>
      </c>
      <c r="J56" s="68" t="s">
        <v>61</v>
      </c>
      <c r="K56" s="68" t="s">
        <v>61</v>
      </c>
      <c r="L56" s="68" t="s">
        <v>132</v>
      </c>
      <c r="M56" s="68" t="s">
        <v>133</v>
      </c>
      <c r="N56" s="69">
        <v>149</v>
      </c>
      <c r="O56" s="68">
        <v>1</v>
      </c>
      <c r="P56" s="70">
        <v>108.36363636363636</v>
      </c>
      <c r="Q56" s="70">
        <v>119.2</v>
      </c>
      <c r="R56" s="71"/>
      <c r="S56" s="52" t="s">
        <v>70</v>
      </c>
      <c r="T56" s="80" t="str">
        <f t="shared" si="1"/>
        <v/>
      </c>
      <c r="U56" s="83" t="str">
        <f>IF(O56=1,"",IF(R56="","","Sold in packs of "&amp;O56&amp;" units."))</f>
        <v/>
      </c>
    </row>
    <row r="57" spans="1:25" x14ac:dyDescent="0.25">
      <c r="A57" s="73" t="s">
        <v>50</v>
      </c>
      <c r="C57" s="68" t="s">
        <v>50</v>
      </c>
      <c r="D57" s="68" t="s">
        <v>50</v>
      </c>
      <c r="E57" s="68" t="s">
        <v>50</v>
      </c>
      <c r="F57" s="68" t="s">
        <v>50</v>
      </c>
      <c r="G57" s="68" t="s">
        <v>50</v>
      </c>
      <c r="H57" s="68" t="s">
        <v>50</v>
      </c>
      <c r="I57" s="68" t="s">
        <v>50</v>
      </c>
      <c r="J57" s="68" t="s">
        <v>50</v>
      </c>
      <c r="K57" s="68" t="s">
        <v>50</v>
      </c>
      <c r="L57" s="68" t="s">
        <v>50</v>
      </c>
      <c r="M57" s="68" t="s">
        <v>50</v>
      </c>
      <c r="N57" s="69" t="s">
        <v>50</v>
      </c>
      <c r="O57" s="68" t="s">
        <v>50</v>
      </c>
      <c r="P57" s="70" t="s">
        <v>50</v>
      </c>
      <c r="Q57" s="70" t="s">
        <v>50</v>
      </c>
      <c r="R57" s="71"/>
      <c r="S57" s="52" t="s">
        <v>50</v>
      </c>
      <c r="T57" s="80" t="str">
        <f t="shared" si="1"/>
        <v/>
      </c>
      <c r="U57" s="83" t="str">
        <f t="shared" ref="U57:U99" si="2">IF(O57=1,"",IF(R57="","","Sold in packs of "&amp;O57&amp;" units."))</f>
        <v/>
      </c>
    </row>
    <row r="58" spans="1:25" x14ac:dyDescent="0.25">
      <c r="A58" s="73" t="s">
        <v>50</v>
      </c>
      <c r="C58" s="68" t="s">
        <v>50</v>
      </c>
      <c r="D58" s="68" t="s">
        <v>50</v>
      </c>
      <c r="E58" s="68" t="s">
        <v>50</v>
      </c>
      <c r="F58" s="68" t="s">
        <v>50</v>
      </c>
      <c r="G58" s="68" t="s">
        <v>50</v>
      </c>
      <c r="H58" s="68" t="s">
        <v>50</v>
      </c>
      <c r="I58" s="68" t="s">
        <v>50</v>
      </c>
      <c r="J58" s="68" t="s">
        <v>50</v>
      </c>
      <c r="K58" s="68" t="s">
        <v>50</v>
      </c>
      <c r="L58" s="68" t="s">
        <v>50</v>
      </c>
      <c r="M58" s="68" t="s">
        <v>50</v>
      </c>
      <c r="N58" s="69" t="s">
        <v>50</v>
      </c>
      <c r="O58" s="68" t="s">
        <v>50</v>
      </c>
      <c r="P58" s="70" t="s">
        <v>50</v>
      </c>
      <c r="Q58" s="70" t="s">
        <v>50</v>
      </c>
      <c r="R58" s="71"/>
      <c r="S58" s="52" t="s">
        <v>50</v>
      </c>
      <c r="T58" s="80" t="str">
        <f t="shared" si="1"/>
        <v/>
      </c>
      <c r="U58" s="83" t="str">
        <f>IF(O58=1,"",IF(R58="","","Sold in packs of "&amp;O58&amp;" units."))</f>
        <v/>
      </c>
    </row>
    <row r="59" spans="1:25" x14ac:dyDescent="0.25">
      <c r="A59" s="73" t="s">
        <v>50</v>
      </c>
      <c r="C59" s="68" t="s">
        <v>134</v>
      </c>
      <c r="D59" s="68" t="s">
        <v>50</v>
      </c>
      <c r="E59" s="68" t="s">
        <v>50</v>
      </c>
      <c r="F59" s="68" t="s">
        <v>50</v>
      </c>
      <c r="G59" s="68" t="s">
        <v>50</v>
      </c>
      <c r="H59" s="68" t="s">
        <v>50</v>
      </c>
      <c r="I59" s="68" t="s">
        <v>50</v>
      </c>
      <c r="J59" s="68" t="s">
        <v>50</v>
      </c>
      <c r="K59" s="68" t="s">
        <v>50</v>
      </c>
      <c r="L59" s="68" t="s">
        <v>50</v>
      </c>
      <c r="M59" s="68" t="s">
        <v>50</v>
      </c>
      <c r="N59" s="69" t="s">
        <v>50</v>
      </c>
      <c r="O59" s="68" t="s">
        <v>50</v>
      </c>
      <c r="P59" s="70" t="s">
        <v>50</v>
      </c>
      <c r="Q59" s="70" t="s">
        <v>50</v>
      </c>
      <c r="R59" s="71"/>
      <c r="S59" s="52" t="s">
        <v>50</v>
      </c>
      <c r="T59" s="80" t="str">
        <f t="shared" si="1"/>
        <v/>
      </c>
      <c r="U59" s="83" t="str">
        <f t="shared" si="2"/>
        <v/>
      </c>
    </row>
    <row r="60" spans="1:25" x14ac:dyDescent="0.25">
      <c r="A60" s="73" t="s">
        <v>145</v>
      </c>
      <c r="C60" s="68" t="s">
        <v>83</v>
      </c>
      <c r="D60" s="68" t="s">
        <v>146</v>
      </c>
      <c r="E60" s="68" t="s">
        <v>61</v>
      </c>
      <c r="F60" s="68" t="s">
        <v>162</v>
      </c>
      <c r="G60" s="68" t="s">
        <v>61</v>
      </c>
      <c r="H60" s="68" t="s">
        <v>61</v>
      </c>
      <c r="I60" s="68" t="s">
        <v>61</v>
      </c>
      <c r="J60" s="68" t="s">
        <v>61</v>
      </c>
      <c r="K60" s="68" t="s">
        <v>61</v>
      </c>
      <c r="L60" s="68" t="s">
        <v>61</v>
      </c>
      <c r="M60" s="68" t="s">
        <v>147</v>
      </c>
      <c r="N60" s="69">
        <v>2</v>
      </c>
      <c r="O60" s="68">
        <v>10</v>
      </c>
      <c r="P60" s="70">
        <v>0</v>
      </c>
      <c r="Q60" s="70">
        <v>0</v>
      </c>
      <c r="R60" s="71"/>
      <c r="S60" s="52" t="s">
        <v>138</v>
      </c>
      <c r="T60" s="80" t="str">
        <f t="shared" si="1"/>
        <v/>
      </c>
      <c r="U60" s="83"/>
    </row>
    <row r="61" spans="1:25" x14ac:dyDescent="0.25">
      <c r="A61" s="73" t="s">
        <v>135</v>
      </c>
      <c r="C61" s="68" t="s">
        <v>83</v>
      </c>
      <c r="D61" s="68" t="s">
        <v>136</v>
      </c>
      <c r="E61" s="68" t="s">
        <v>161</v>
      </c>
      <c r="F61" s="68" t="s">
        <v>162</v>
      </c>
      <c r="G61" s="68" t="s">
        <v>61</v>
      </c>
      <c r="H61" s="68" t="s">
        <v>61</v>
      </c>
      <c r="I61" s="68" t="s">
        <v>61</v>
      </c>
      <c r="J61" s="68" t="s">
        <v>61</v>
      </c>
      <c r="K61" s="68" t="s">
        <v>61</v>
      </c>
      <c r="L61" s="68">
        <v>0</v>
      </c>
      <c r="M61" s="68" t="s">
        <v>137</v>
      </c>
      <c r="N61" s="69">
        <v>10</v>
      </c>
      <c r="O61" s="68">
        <v>5</v>
      </c>
      <c r="P61" s="70">
        <v>7</v>
      </c>
      <c r="Q61" s="70">
        <v>7</v>
      </c>
      <c r="R61" s="71"/>
      <c r="S61" s="52" t="s">
        <v>138</v>
      </c>
      <c r="T61" s="80" t="str">
        <f t="shared" si="1"/>
        <v/>
      </c>
      <c r="U61" s="83" t="str">
        <f t="shared" si="2"/>
        <v/>
      </c>
    </row>
    <row r="62" spans="1:25" x14ac:dyDescent="0.25">
      <c r="A62" s="73" t="s">
        <v>139</v>
      </c>
      <c r="C62" s="68" t="s">
        <v>83</v>
      </c>
      <c r="D62" s="68" t="s">
        <v>140</v>
      </c>
      <c r="E62" s="68" t="s">
        <v>163</v>
      </c>
      <c r="F62" s="68" t="s">
        <v>162</v>
      </c>
      <c r="G62" s="68" t="s">
        <v>61</v>
      </c>
      <c r="H62" s="68" t="s">
        <v>61</v>
      </c>
      <c r="I62" s="68" t="s">
        <v>61</v>
      </c>
      <c r="J62" s="68" t="s">
        <v>61</v>
      </c>
      <c r="K62" s="68" t="s">
        <v>61</v>
      </c>
      <c r="L62" s="68" t="s">
        <v>61</v>
      </c>
      <c r="M62" s="68" t="s">
        <v>141</v>
      </c>
      <c r="N62" s="69">
        <v>40</v>
      </c>
      <c r="O62" s="68">
        <v>5</v>
      </c>
      <c r="P62" s="70">
        <v>28</v>
      </c>
      <c r="Q62" s="70">
        <v>28</v>
      </c>
      <c r="R62" s="71"/>
      <c r="S62" s="52" t="s">
        <v>138</v>
      </c>
      <c r="T62" s="80" t="str">
        <f t="shared" si="1"/>
        <v/>
      </c>
      <c r="U62" s="83" t="str">
        <f t="shared" si="2"/>
        <v/>
      </c>
    </row>
    <row r="63" spans="1:25" x14ac:dyDescent="0.25">
      <c r="A63" s="73" t="s">
        <v>142</v>
      </c>
      <c r="C63" s="68" t="s">
        <v>83</v>
      </c>
      <c r="D63" s="68" t="s">
        <v>143</v>
      </c>
      <c r="E63" s="68" t="s">
        <v>164</v>
      </c>
      <c r="F63" s="68" t="s">
        <v>162</v>
      </c>
      <c r="G63" s="68" t="s">
        <v>61</v>
      </c>
      <c r="H63" s="68" t="s">
        <v>61</v>
      </c>
      <c r="I63" s="68" t="s">
        <v>61</v>
      </c>
      <c r="J63" s="68" t="s">
        <v>61</v>
      </c>
      <c r="K63" s="68" t="s">
        <v>61</v>
      </c>
      <c r="L63" s="68" t="s">
        <v>61</v>
      </c>
      <c r="M63" s="68" t="s">
        <v>144</v>
      </c>
      <c r="N63" s="69">
        <v>150</v>
      </c>
      <c r="O63" s="68">
        <v>1</v>
      </c>
      <c r="P63" s="70">
        <v>120</v>
      </c>
      <c r="Q63" s="70">
        <v>120</v>
      </c>
      <c r="R63" s="71"/>
      <c r="S63" s="52" t="s">
        <v>70</v>
      </c>
      <c r="T63" s="80" t="str">
        <f t="shared" si="1"/>
        <v/>
      </c>
      <c r="U63" s="83" t="str">
        <f>IF(O63=1,"",IF(R63="","","Sold in packs of "&amp;O63&amp;" units."))</f>
        <v/>
      </c>
    </row>
    <row r="64" spans="1:25" x14ac:dyDescent="0.2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  <c r="O64" s="68"/>
      <c r="P64" s="70"/>
      <c r="Q64" s="70"/>
      <c r="R64" s="71"/>
      <c r="S64" s="52"/>
      <c r="T64" s="80" t="str">
        <f t="shared" si="1"/>
        <v/>
      </c>
      <c r="U64" s="83"/>
    </row>
    <row r="65" spans="1:21" x14ac:dyDescent="0.25">
      <c r="A65" s="73" t="s">
        <v>50</v>
      </c>
      <c r="C65" s="68" t="s">
        <v>220</v>
      </c>
      <c r="D65" s="68"/>
      <c r="E65" s="68" t="s">
        <v>50</v>
      </c>
      <c r="F65" s="68" t="s">
        <v>50</v>
      </c>
      <c r="G65" s="68" t="s">
        <v>50</v>
      </c>
      <c r="H65" s="68" t="s">
        <v>50</v>
      </c>
      <c r="I65" s="68" t="s">
        <v>50</v>
      </c>
      <c r="J65" s="68" t="s">
        <v>50</v>
      </c>
      <c r="K65" s="68" t="s">
        <v>50</v>
      </c>
      <c r="L65" s="68" t="s">
        <v>50</v>
      </c>
      <c r="M65" s="68" t="s">
        <v>50</v>
      </c>
      <c r="N65" s="69" t="s">
        <v>50</v>
      </c>
      <c r="O65" s="68" t="s">
        <v>50</v>
      </c>
      <c r="P65" s="70" t="s">
        <v>50</v>
      </c>
      <c r="Q65" s="70" t="s">
        <v>50</v>
      </c>
      <c r="R65" s="71"/>
      <c r="S65" s="52" t="s">
        <v>50</v>
      </c>
      <c r="T65" s="80" t="str">
        <f t="shared" si="1"/>
        <v/>
      </c>
      <c r="U65" s="83"/>
    </row>
    <row r="66" spans="1:21" x14ac:dyDescent="0.25">
      <c r="A66" s="95" t="s">
        <v>221</v>
      </c>
      <c r="B66" s="96"/>
      <c r="C66" s="68" t="s">
        <v>83</v>
      </c>
      <c r="D66" s="68" t="s">
        <v>226</v>
      </c>
      <c r="E66" s="68" t="s">
        <v>234</v>
      </c>
      <c r="F66" s="68" t="s">
        <v>162</v>
      </c>
      <c r="G66" s="68"/>
      <c r="H66" s="68"/>
      <c r="I66" s="68"/>
      <c r="J66" s="68"/>
      <c r="K66" s="68"/>
      <c r="L66" s="68"/>
      <c r="M66" s="68" t="s">
        <v>61</v>
      </c>
      <c r="N66" s="69">
        <v>12</v>
      </c>
      <c r="O66" s="68">
        <v>5</v>
      </c>
      <c r="P66" s="70">
        <v>8.4</v>
      </c>
      <c r="Q66" s="70">
        <v>8.4</v>
      </c>
      <c r="R66" s="97"/>
      <c r="S66" s="98" t="s">
        <v>138</v>
      </c>
      <c r="T66" s="80" t="str">
        <f t="shared" si="1"/>
        <v/>
      </c>
    </row>
    <row r="67" spans="1:21" x14ac:dyDescent="0.25">
      <c r="A67" s="95" t="s">
        <v>222</v>
      </c>
      <c r="B67" s="96"/>
      <c r="C67" s="68" t="s">
        <v>83</v>
      </c>
      <c r="D67" s="68" t="s">
        <v>227</v>
      </c>
      <c r="E67" s="68" t="s">
        <v>235</v>
      </c>
      <c r="F67" s="68" t="s">
        <v>162</v>
      </c>
      <c r="G67" s="68"/>
      <c r="H67" s="68"/>
      <c r="I67" s="68"/>
      <c r="J67" s="68"/>
      <c r="K67" s="68"/>
      <c r="L67" s="68"/>
      <c r="M67" s="68" t="s">
        <v>231</v>
      </c>
      <c r="N67" s="69">
        <v>35</v>
      </c>
      <c r="O67" s="68">
        <v>5</v>
      </c>
      <c r="P67" s="70">
        <v>24.5</v>
      </c>
      <c r="Q67" s="70">
        <v>24.5</v>
      </c>
      <c r="R67" s="97"/>
      <c r="S67" s="98" t="s">
        <v>138</v>
      </c>
      <c r="T67" s="80" t="str">
        <f t="shared" si="1"/>
        <v/>
      </c>
      <c r="U67" s="83" t="str">
        <f>IF(O67=1,"",IF(R67="","","Sold in packs of "&amp;O67&amp;" units."))</f>
        <v/>
      </c>
    </row>
    <row r="68" spans="1:21" x14ac:dyDescent="0.25">
      <c r="A68" s="95" t="s">
        <v>223</v>
      </c>
      <c r="B68" s="96"/>
      <c r="C68" s="68" t="s">
        <v>83</v>
      </c>
      <c r="D68" s="86" t="s">
        <v>228</v>
      </c>
      <c r="E68" s="86" t="s">
        <v>236</v>
      </c>
      <c r="F68" s="68" t="s">
        <v>162</v>
      </c>
      <c r="G68" s="68"/>
      <c r="H68" s="68"/>
      <c r="I68" s="68"/>
      <c r="J68" s="68"/>
      <c r="K68" s="68"/>
      <c r="L68" s="68"/>
      <c r="M68" s="68" t="s">
        <v>61</v>
      </c>
      <c r="N68" s="69">
        <v>45</v>
      </c>
      <c r="O68" s="68">
        <v>5</v>
      </c>
      <c r="P68" s="87">
        <v>31.5</v>
      </c>
      <c r="Q68" s="87">
        <v>31.5</v>
      </c>
      <c r="R68" s="97"/>
      <c r="S68" s="98" t="s">
        <v>138</v>
      </c>
      <c r="T68" s="80" t="str">
        <f t="shared" si="1"/>
        <v/>
      </c>
      <c r="U68" s="83" t="str">
        <f>IF(O68=1,"",IF(R68="","","Sold in packs of "&amp;O68&amp;" units."))</f>
        <v/>
      </c>
    </row>
    <row r="69" spans="1:21" x14ac:dyDescent="0.25">
      <c r="A69" s="73" t="s">
        <v>224</v>
      </c>
      <c r="C69" s="68" t="s">
        <v>83</v>
      </c>
      <c r="D69" s="68" t="s">
        <v>229</v>
      </c>
      <c r="E69" s="68" t="s">
        <v>237</v>
      </c>
      <c r="F69" s="68" t="s">
        <v>162</v>
      </c>
      <c r="G69" s="68" t="s">
        <v>50</v>
      </c>
      <c r="H69" s="68" t="s">
        <v>50</v>
      </c>
      <c r="I69" s="68" t="s">
        <v>50</v>
      </c>
      <c r="J69" s="68" t="s">
        <v>50</v>
      </c>
      <c r="K69" s="68" t="s">
        <v>50</v>
      </c>
      <c r="L69" s="68" t="s">
        <v>50</v>
      </c>
      <c r="M69" s="68" t="s">
        <v>232</v>
      </c>
      <c r="N69" s="69">
        <v>160</v>
      </c>
      <c r="O69" s="68">
        <v>1</v>
      </c>
      <c r="P69" s="70">
        <v>128</v>
      </c>
      <c r="Q69" s="70">
        <v>128</v>
      </c>
      <c r="R69" s="71"/>
      <c r="S69" s="52" t="s">
        <v>70</v>
      </c>
      <c r="T69" s="80" t="str">
        <f t="shared" si="1"/>
        <v/>
      </c>
      <c r="U69" s="83"/>
    </row>
    <row r="70" spans="1:21" x14ac:dyDescent="0.25">
      <c r="A70" s="73" t="s">
        <v>225</v>
      </c>
      <c r="C70" s="68" t="s">
        <v>83</v>
      </c>
      <c r="D70" s="68" t="s">
        <v>230</v>
      </c>
      <c r="E70" s="68" t="s">
        <v>238</v>
      </c>
      <c r="F70" s="68" t="s">
        <v>162</v>
      </c>
      <c r="G70" s="68" t="s">
        <v>50</v>
      </c>
      <c r="H70" s="68" t="s">
        <v>50</v>
      </c>
      <c r="I70" s="68" t="s">
        <v>50</v>
      </c>
      <c r="J70" s="68" t="s">
        <v>50</v>
      </c>
      <c r="K70" s="68" t="s">
        <v>50</v>
      </c>
      <c r="L70" s="68" t="s">
        <v>50</v>
      </c>
      <c r="M70" s="68" t="s">
        <v>233</v>
      </c>
      <c r="N70" s="69">
        <v>320</v>
      </c>
      <c r="O70" s="68">
        <v>1</v>
      </c>
      <c r="P70" s="70">
        <v>256</v>
      </c>
      <c r="Q70" s="70">
        <v>256</v>
      </c>
      <c r="R70" s="71"/>
      <c r="S70" s="52" t="s">
        <v>70</v>
      </c>
      <c r="T70" s="80" t="str">
        <f t="shared" si="1"/>
        <v/>
      </c>
      <c r="U70" s="83" t="str">
        <f t="shared" si="2"/>
        <v/>
      </c>
    </row>
    <row r="71" spans="1:21" x14ac:dyDescent="0.25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9"/>
      <c r="O71" s="68"/>
      <c r="P71" s="70"/>
      <c r="Q71" s="70"/>
      <c r="R71" s="71"/>
      <c r="S71" s="52"/>
      <c r="T71" s="80" t="str">
        <f t="shared" si="1"/>
        <v/>
      </c>
      <c r="U71" s="83" t="str">
        <f t="shared" si="2"/>
        <v/>
      </c>
    </row>
    <row r="72" spans="1:21" x14ac:dyDescent="0.25">
      <c r="A72" s="73" t="s">
        <v>50</v>
      </c>
      <c r="C72" s="68"/>
      <c r="D72" s="68" t="s">
        <v>50</v>
      </c>
      <c r="E72" s="68" t="s">
        <v>50</v>
      </c>
      <c r="F72" s="68" t="s">
        <v>50</v>
      </c>
      <c r="G72" s="68" t="s">
        <v>50</v>
      </c>
      <c r="H72" s="68" t="s">
        <v>50</v>
      </c>
      <c r="I72" s="68" t="s">
        <v>50</v>
      </c>
      <c r="J72" s="68" t="s">
        <v>50</v>
      </c>
      <c r="K72" s="68" t="s">
        <v>50</v>
      </c>
      <c r="L72" s="68" t="s">
        <v>50</v>
      </c>
      <c r="M72" s="68" t="s">
        <v>50</v>
      </c>
      <c r="N72" s="69" t="s">
        <v>50</v>
      </c>
      <c r="O72" s="68" t="s">
        <v>50</v>
      </c>
      <c r="P72" s="70" t="s">
        <v>50</v>
      </c>
      <c r="Q72" s="70" t="s">
        <v>50</v>
      </c>
      <c r="R72" s="71"/>
      <c r="S72" s="52" t="s">
        <v>50</v>
      </c>
      <c r="T72" s="80" t="str">
        <f t="shared" si="1"/>
        <v/>
      </c>
      <c r="U72" s="83" t="str">
        <f t="shared" si="2"/>
        <v/>
      </c>
    </row>
    <row r="73" spans="1:21" x14ac:dyDescent="0.25">
      <c r="C73" s="68" t="s">
        <v>239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9"/>
      <c r="O73" s="68"/>
      <c r="P73" s="70"/>
      <c r="Q73" s="70"/>
      <c r="R73" s="71"/>
      <c r="S73" s="52"/>
      <c r="T73" s="80" t="str">
        <f t="shared" si="1"/>
        <v/>
      </c>
      <c r="U73" s="83" t="str">
        <f t="shared" si="2"/>
        <v/>
      </c>
    </row>
    <row r="74" spans="1:21" x14ac:dyDescent="0.25">
      <c r="A74" s="73" t="s">
        <v>167</v>
      </c>
      <c r="C74" s="68" t="s">
        <v>166</v>
      </c>
      <c r="D74" s="68" t="s">
        <v>146</v>
      </c>
      <c r="E74" s="68" t="s">
        <v>61</v>
      </c>
      <c r="F74" s="68" t="s">
        <v>162</v>
      </c>
      <c r="G74" s="68" t="s">
        <v>61</v>
      </c>
      <c r="H74" s="68" t="s">
        <v>61</v>
      </c>
      <c r="I74" s="68" t="s">
        <v>61</v>
      </c>
      <c r="J74" s="68" t="s">
        <v>61</v>
      </c>
      <c r="K74" s="68" t="s">
        <v>61</v>
      </c>
      <c r="L74" s="68" t="s">
        <v>61</v>
      </c>
      <c r="M74" s="68" t="s">
        <v>168</v>
      </c>
      <c r="N74" s="69">
        <v>2</v>
      </c>
      <c r="O74" s="68">
        <v>10</v>
      </c>
      <c r="P74" s="70">
        <v>0</v>
      </c>
      <c r="Q74" s="70">
        <v>0</v>
      </c>
      <c r="R74" s="71"/>
      <c r="S74" s="52" t="s">
        <v>138</v>
      </c>
      <c r="T74" s="80" t="str">
        <f t="shared" si="1"/>
        <v/>
      </c>
      <c r="U74" s="83" t="str">
        <f t="shared" si="2"/>
        <v/>
      </c>
    </row>
    <row r="75" spans="1:21" x14ac:dyDescent="0.25">
      <c r="A75" s="73" t="s">
        <v>240</v>
      </c>
      <c r="C75" s="68" t="s">
        <v>166</v>
      </c>
      <c r="D75" s="68" t="s">
        <v>227</v>
      </c>
      <c r="E75" s="68" t="s">
        <v>235</v>
      </c>
      <c r="F75" s="68" t="s">
        <v>162</v>
      </c>
      <c r="G75" s="68"/>
      <c r="H75" s="68"/>
      <c r="I75" s="68"/>
      <c r="J75" s="68"/>
      <c r="K75" s="68"/>
      <c r="L75" s="68"/>
      <c r="M75" s="68"/>
      <c r="N75" s="69">
        <v>35</v>
      </c>
      <c r="O75" s="68">
        <v>5</v>
      </c>
      <c r="P75" s="70">
        <v>24.5</v>
      </c>
      <c r="Q75" s="70">
        <v>24.5</v>
      </c>
      <c r="R75" s="71"/>
      <c r="S75" s="52" t="s">
        <v>138</v>
      </c>
      <c r="T75" s="80" t="str">
        <f t="shared" si="1"/>
        <v/>
      </c>
      <c r="U75" s="83"/>
    </row>
    <row r="76" spans="1:21" x14ac:dyDescent="0.25">
      <c r="A76" s="93" t="s">
        <v>241</v>
      </c>
      <c r="B76" s="94"/>
      <c r="C76" s="88" t="s">
        <v>166</v>
      </c>
      <c r="D76" s="88" t="s">
        <v>228</v>
      </c>
      <c r="E76" s="88" t="s">
        <v>236</v>
      </c>
      <c r="F76" s="88" t="s">
        <v>162</v>
      </c>
      <c r="G76" s="88"/>
      <c r="H76" s="88"/>
      <c r="I76" s="88"/>
      <c r="J76" s="88"/>
      <c r="K76" s="88"/>
      <c r="L76" s="88"/>
      <c r="M76" s="88"/>
      <c r="N76" s="89">
        <v>45</v>
      </c>
      <c r="O76" s="88">
        <v>5</v>
      </c>
      <c r="P76" s="90">
        <v>31.5</v>
      </c>
      <c r="Q76" s="90">
        <v>31.5</v>
      </c>
      <c r="R76" s="91"/>
      <c r="S76" s="92" t="s">
        <v>138</v>
      </c>
      <c r="T76" s="80" t="str">
        <f t="shared" si="1"/>
        <v/>
      </c>
      <c r="U76" s="83"/>
    </row>
    <row r="77" spans="1:21" x14ac:dyDescent="0.25">
      <c r="A77" s="73" t="s">
        <v>242</v>
      </c>
      <c r="C77" s="68" t="s">
        <v>166</v>
      </c>
      <c r="D77" s="68" t="s">
        <v>243</v>
      </c>
      <c r="E77" s="68" t="s">
        <v>244</v>
      </c>
      <c r="F77" s="68" t="s">
        <v>162</v>
      </c>
      <c r="G77" s="68"/>
      <c r="H77" s="68"/>
      <c r="I77" s="68"/>
      <c r="J77" s="68"/>
      <c r="K77" s="68"/>
      <c r="L77" s="68"/>
      <c r="M77" s="68"/>
      <c r="N77" s="69">
        <v>230</v>
      </c>
      <c r="O77" s="68">
        <v>1</v>
      </c>
      <c r="P77" s="70">
        <v>184</v>
      </c>
      <c r="Q77" s="70">
        <v>184</v>
      </c>
      <c r="R77" s="71"/>
      <c r="S77" s="52" t="s">
        <v>70</v>
      </c>
      <c r="T77" s="80" t="str">
        <f t="shared" si="1"/>
        <v/>
      </c>
      <c r="U77" s="83"/>
    </row>
    <row r="78" spans="1:21" x14ac:dyDescent="0.25">
      <c r="A78" s="73" t="s">
        <v>50</v>
      </c>
      <c r="C78" s="68" t="s">
        <v>50</v>
      </c>
      <c r="D78" s="68" t="s">
        <v>50</v>
      </c>
      <c r="E78" s="68" t="s">
        <v>50</v>
      </c>
      <c r="F78" s="68" t="s">
        <v>50</v>
      </c>
      <c r="G78" s="68" t="s">
        <v>50</v>
      </c>
      <c r="H78" s="68" t="s">
        <v>50</v>
      </c>
      <c r="I78" s="68" t="s">
        <v>50</v>
      </c>
      <c r="J78" s="68" t="s">
        <v>50</v>
      </c>
      <c r="K78" s="68" t="s">
        <v>50</v>
      </c>
      <c r="L78" s="68" t="s">
        <v>50</v>
      </c>
      <c r="M78" s="68" t="s">
        <v>50</v>
      </c>
      <c r="N78" s="69" t="s">
        <v>50</v>
      </c>
      <c r="O78" s="68" t="s">
        <v>50</v>
      </c>
      <c r="P78" s="70" t="s">
        <v>50</v>
      </c>
      <c r="Q78" s="70" t="s">
        <v>50</v>
      </c>
      <c r="R78" s="71"/>
      <c r="S78" s="52" t="s">
        <v>50</v>
      </c>
      <c r="T78" s="80" t="str">
        <f t="shared" si="1"/>
        <v/>
      </c>
      <c r="U78" s="83" t="str">
        <f t="shared" si="2"/>
        <v/>
      </c>
    </row>
    <row r="79" spans="1:21" x14ac:dyDescent="0.25">
      <c r="A79" s="73" t="s">
        <v>50</v>
      </c>
      <c r="C79" s="68"/>
      <c r="D79" s="68" t="s">
        <v>50</v>
      </c>
      <c r="E79" s="68" t="s">
        <v>50</v>
      </c>
      <c r="F79" s="68" t="s">
        <v>50</v>
      </c>
      <c r="G79" s="68" t="s">
        <v>50</v>
      </c>
      <c r="H79" s="68" t="s">
        <v>50</v>
      </c>
      <c r="I79" s="68" t="s">
        <v>50</v>
      </c>
      <c r="J79" s="68" t="s">
        <v>50</v>
      </c>
      <c r="K79" s="68" t="s">
        <v>50</v>
      </c>
      <c r="L79" s="68" t="s">
        <v>50</v>
      </c>
      <c r="M79" s="68" t="s">
        <v>50</v>
      </c>
      <c r="N79" s="69" t="s">
        <v>50</v>
      </c>
      <c r="O79" s="68" t="s">
        <v>50</v>
      </c>
      <c r="P79" s="70" t="s">
        <v>50</v>
      </c>
      <c r="Q79" s="70" t="s">
        <v>50</v>
      </c>
      <c r="R79" s="71"/>
      <c r="S79" s="52" t="s">
        <v>50</v>
      </c>
      <c r="T79" s="80" t="str">
        <f t="shared" si="1"/>
        <v/>
      </c>
      <c r="U79" s="83" t="str">
        <f t="shared" si="2"/>
        <v/>
      </c>
    </row>
    <row r="80" spans="1:21" x14ac:dyDescent="0.25">
      <c r="A80" s="73" t="s">
        <v>50</v>
      </c>
      <c r="C80" s="68" t="s">
        <v>169</v>
      </c>
      <c r="D80" s="68" t="s">
        <v>50</v>
      </c>
      <c r="E80" s="68" t="s">
        <v>50</v>
      </c>
      <c r="F80" s="68" t="s">
        <v>50</v>
      </c>
      <c r="G80" s="68" t="s">
        <v>50</v>
      </c>
      <c r="H80" s="68" t="s">
        <v>50</v>
      </c>
      <c r="I80" s="68" t="s">
        <v>50</v>
      </c>
      <c r="J80" s="68" t="s">
        <v>50</v>
      </c>
      <c r="K80" s="68" t="s">
        <v>50</v>
      </c>
      <c r="L80" s="68" t="s">
        <v>50</v>
      </c>
      <c r="M80" s="68" t="s">
        <v>50</v>
      </c>
      <c r="N80" s="69" t="s">
        <v>50</v>
      </c>
      <c r="O80" s="68" t="s">
        <v>50</v>
      </c>
      <c r="P80" s="70" t="s">
        <v>50</v>
      </c>
      <c r="Q80" s="70" t="s">
        <v>50</v>
      </c>
      <c r="R80" s="71"/>
      <c r="S80" s="52" t="s">
        <v>50</v>
      </c>
      <c r="T80" s="80" t="str">
        <f t="shared" si="1"/>
        <v/>
      </c>
      <c r="U80" s="83" t="str">
        <f t="shared" si="2"/>
        <v/>
      </c>
    </row>
    <row r="81" spans="1:21" x14ac:dyDescent="0.25">
      <c r="A81" s="73" t="s">
        <v>279</v>
      </c>
      <c r="C81" s="68" t="s">
        <v>83</v>
      </c>
      <c r="D81" s="68" t="s">
        <v>284</v>
      </c>
      <c r="E81" s="68" t="s">
        <v>289</v>
      </c>
      <c r="F81" s="68" t="s">
        <v>171</v>
      </c>
      <c r="G81" s="68" t="s">
        <v>50</v>
      </c>
      <c r="H81" s="68" t="s">
        <v>50</v>
      </c>
      <c r="I81" s="68" t="s">
        <v>50</v>
      </c>
      <c r="J81" s="68" t="s">
        <v>50</v>
      </c>
      <c r="K81" s="68" t="s">
        <v>50</v>
      </c>
      <c r="L81" s="68" t="s">
        <v>50</v>
      </c>
      <c r="M81" s="68" t="s">
        <v>50</v>
      </c>
      <c r="N81" s="69">
        <v>23</v>
      </c>
      <c r="O81" s="68">
        <v>10</v>
      </c>
      <c r="P81" s="70">
        <v>22.08</v>
      </c>
      <c r="Q81" s="70">
        <v>22.08</v>
      </c>
      <c r="R81" s="71"/>
      <c r="S81" s="52" t="s">
        <v>138</v>
      </c>
      <c r="T81" s="80" t="str">
        <f t="shared" si="1"/>
        <v/>
      </c>
      <c r="U81" s="83" t="str">
        <f t="shared" si="2"/>
        <v/>
      </c>
    </row>
    <row r="82" spans="1:21" x14ac:dyDescent="0.25">
      <c r="A82" s="73" t="s">
        <v>280</v>
      </c>
      <c r="C82" s="68" t="s">
        <v>83</v>
      </c>
      <c r="D82" s="68" t="s">
        <v>285</v>
      </c>
      <c r="E82" s="68" t="s">
        <v>235</v>
      </c>
      <c r="F82" s="68" t="s">
        <v>171</v>
      </c>
      <c r="G82" s="68" t="s">
        <v>61</v>
      </c>
      <c r="H82" s="68" t="s">
        <v>61</v>
      </c>
      <c r="I82" s="68" t="s">
        <v>61</v>
      </c>
      <c r="J82" s="68" t="s">
        <v>61</v>
      </c>
      <c r="K82" s="68" t="s">
        <v>61</v>
      </c>
      <c r="L82" s="68" t="s">
        <v>61</v>
      </c>
      <c r="M82" s="68"/>
      <c r="N82" s="69">
        <v>35</v>
      </c>
      <c r="O82" s="68">
        <v>10</v>
      </c>
      <c r="P82" s="70">
        <v>33.6</v>
      </c>
      <c r="Q82" s="70">
        <v>33.6</v>
      </c>
      <c r="R82" s="71"/>
      <c r="S82" s="52" t="s">
        <v>138</v>
      </c>
      <c r="T82" s="80" t="str">
        <f t="shared" si="1"/>
        <v/>
      </c>
      <c r="U82" s="83" t="str">
        <f t="shared" si="2"/>
        <v/>
      </c>
    </row>
    <row r="83" spans="1:21" x14ac:dyDescent="0.25">
      <c r="A83" s="73" t="s">
        <v>281</v>
      </c>
      <c r="C83" s="68" t="s">
        <v>83</v>
      </c>
      <c r="D83" s="68" t="s">
        <v>286</v>
      </c>
      <c r="E83" s="68" t="s">
        <v>236</v>
      </c>
      <c r="F83" s="68" t="s">
        <v>171</v>
      </c>
      <c r="G83" s="68" t="s">
        <v>61</v>
      </c>
      <c r="H83" s="68" t="s">
        <v>61</v>
      </c>
      <c r="I83" s="68" t="s">
        <v>61</v>
      </c>
      <c r="J83" s="68" t="s">
        <v>61</v>
      </c>
      <c r="K83" s="68" t="s">
        <v>61</v>
      </c>
      <c r="L83" s="68" t="s">
        <v>61</v>
      </c>
      <c r="M83" s="68"/>
      <c r="N83" s="69">
        <v>45</v>
      </c>
      <c r="O83" s="68">
        <v>2</v>
      </c>
      <c r="P83" s="70">
        <v>43.2</v>
      </c>
      <c r="Q83" s="70">
        <v>43.2</v>
      </c>
      <c r="R83" s="71"/>
      <c r="S83" s="52" t="s">
        <v>138</v>
      </c>
      <c r="T83" s="80" t="str">
        <f t="shared" si="1"/>
        <v/>
      </c>
      <c r="U83" s="83" t="str">
        <f t="shared" si="2"/>
        <v/>
      </c>
    </row>
    <row r="84" spans="1:21" x14ac:dyDescent="0.25">
      <c r="A84" s="73" t="s">
        <v>282</v>
      </c>
      <c r="C84" s="68" t="s">
        <v>83</v>
      </c>
      <c r="D84" s="68" t="s">
        <v>287</v>
      </c>
      <c r="E84" s="68" t="s">
        <v>290</v>
      </c>
      <c r="F84" s="68" t="s">
        <v>171</v>
      </c>
      <c r="G84" s="68" t="s">
        <v>61</v>
      </c>
      <c r="H84" s="68" t="s">
        <v>61</v>
      </c>
      <c r="I84" s="68" t="s">
        <v>61</v>
      </c>
      <c r="J84" s="68" t="s">
        <v>61</v>
      </c>
      <c r="K84" s="68" t="s">
        <v>61</v>
      </c>
      <c r="L84" s="68" t="s">
        <v>61</v>
      </c>
      <c r="M84" s="68"/>
      <c r="N84" s="69">
        <v>55</v>
      </c>
      <c r="O84" s="68">
        <v>2</v>
      </c>
      <c r="P84" s="70">
        <v>52.8</v>
      </c>
      <c r="Q84" s="70">
        <v>52.8</v>
      </c>
      <c r="R84" s="71"/>
      <c r="S84" s="52" t="s">
        <v>138</v>
      </c>
      <c r="T84" s="80" t="str">
        <f t="shared" si="1"/>
        <v/>
      </c>
      <c r="U84" s="83" t="str">
        <f t="shared" si="2"/>
        <v/>
      </c>
    </row>
    <row r="85" spans="1:21" x14ac:dyDescent="0.25">
      <c r="A85" s="73" t="s">
        <v>283</v>
      </c>
      <c r="C85" s="68" t="s">
        <v>83</v>
      </c>
      <c r="D85" s="68" t="s">
        <v>288</v>
      </c>
      <c r="E85" s="68" t="s">
        <v>291</v>
      </c>
      <c r="F85" s="68" t="s">
        <v>171</v>
      </c>
      <c r="G85" s="68" t="s">
        <v>61</v>
      </c>
      <c r="H85" s="68" t="s">
        <v>61</v>
      </c>
      <c r="I85" s="68" t="s">
        <v>61</v>
      </c>
      <c r="J85" s="68" t="s">
        <v>61</v>
      </c>
      <c r="K85" s="68" t="s">
        <v>61</v>
      </c>
      <c r="L85" s="68" t="s">
        <v>61</v>
      </c>
      <c r="M85" s="68"/>
      <c r="N85" s="69">
        <v>65</v>
      </c>
      <c r="O85" s="68">
        <v>2</v>
      </c>
      <c r="P85" s="70">
        <v>62.4</v>
      </c>
      <c r="Q85" s="70">
        <v>62.4</v>
      </c>
      <c r="R85" s="71"/>
      <c r="S85" s="52" t="s">
        <v>138</v>
      </c>
      <c r="T85" s="80" t="str">
        <f t="shared" si="1"/>
        <v/>
      </c>
      <c r="U85" s="83" t="str">
        <f t="shared" si="2"/>
        <v/>
      </c>
    </row>
    <row r="86" spans="1:21" x14ac:dyDescent="0.25">
      <c r="A86" s="73" t="s">
        <v>50</v>
      </c>
      <c r="C86" s="68" t="s">
        <v>50</v>
      </c>
      <c r="D86" s="68" t="s">
        <v>50</v>
      </c>
      <c r="E86" s="68" t="s">
        <v>50</v>
      </c>
      <c r="F86" s="68" t="s">
        <v>50</v>
      </c>
      <c r="G86" s="68" t="s">
        <v>50</v>
      </c>
      <c r="H86" s="68" t="s">
        <v>50</v>
      </c>
      <c r="I86" s="68" t="s">
        <v>50</v>
      </c>
      <c r="J86" s="68" t="s">
        <v>50</v>
      </c>
      <c r="K86" s="68" t="s">
        <v>50</v>
      </c>
      <c r="L86" s="68" t="s">
        <v>50</v>
      </c>
      <c r="M86" s="68" t="s">
        <v>50</v>
      </c>
      <c r="N86" s="69" t="s">
        <v>50</v>
      </c>
      <c r="O86" s="68" t="s">
        <v>50</v>
      </c>
      <c r="P86" s="70" t="s">
        <v>50</v>
      </c>
      <c r="Q86" s="70" t="s">
        <v>50</v>
      </c>
      <c r="R86" s="71"/>
      <c r="S86" s="52" t="s">
        <v>50</v>
      </c>
      <c r="T86" s="80" t="str">
        <f t="shared" si="1"/>
        <v/>
      </c>
      <c r="U86" s="83" t="str">
        <f t="shared" si="2"/>
        <v/>
      </c>
    </row>
    <row r="87" spans="1:21" x14ac:dyDescent="0.25">
      <c r="A87" s="73" t="s">
        <v>50</v>
      </c>
      <c r="C87" s="68" t="s">
        <v>172</v>
      </c>
      <c r="D87" s="68" t="s">
        <v>50</v>
      </c>
      <c r="E87" s="68" t="s">
        <v>50</v>
      </c>
      <c r="F87" s="68" t="s">
        <v>50</v>
      </c>
      <c r="G87" s="68" t="s">
        <v>50</v>
      </c>
      <c r="H87" s="68" t="s">
        <v>50</v>
      </c>
      <c r="I87" s="68" t="s">
        <v>50</v>
      </c>
      <c r="J87" s="68" t="s">
        <v>50</v>
      </c>
      <c r="K87" s="68" t="s">
        <v>50</v>
      </c>
      <c r="L87" s="68" t="s">
        <v>50</v>
      </c>
      <c r="M87" s="68" t="s">
        <v>50</v>
      </c>
      <c r="N87" s="69" t="s">
        <v>50</v>
      </c>
      <c r="O87" s="68" t="s">
        <v>50</v>
      </c>
      <c r="P87" s="70" t="s">
        <v>50</v>
      </c>
      <c r="Q87" s="70" t="s">
        <v>50</v>
      </c>
      <c r="R87" s="71"/>
      <c r="S87" s="52" t="s">
        <v>50</v>
      </c>
      <c r="T87" s="80" t="str">
        <f t="shared" si="1"/>
        <v/>
      </c>
      <c r="U87" s="83" t="str">
        <f t="shared" si="2"/>
        <v/>
      </c>
    </row>
    <row r="88" spans="1:21" x14ac:dyDescent="0.25">
      <c r="A88" s="73" t="s">
        <v>173</v>
      </c>
      <c r="C88" s="68" t="s">
        <v>83</v>
      </c>
      <c r="D88" s="68" t="s">
        <v>174</v>
      </c>
      <c r="E88" s="68" t="s">
        <v>175</v>
      </c>
      <c r="F88" s="68" t="s">
        <v>176</v>
      </c>
      <c r="G88" s="68" t="s">
        <v>61</v>
      </c>
      <c r="H88" s="68" t="s">
        <v>61</v>
      </c>
      <c r="I88" s="68" t="s">
        <v>61</v>
      </c>
      <c r="J88" s="68" t="s">
        <v>177</v>
      </c>
      <c r="K88" s="68" t="s">
        <v>61</v>
      </c>
      <c r="L88" s="68" t="s">
        <v>61</v>
      </c>
      <c r="M88" s="68" t="s">
        <v>178</v>
      </c>
      <c r="N88" s="69">
        <v>5</v>
      </c>
      <c r="O88" s="68">
        <v>20</v>
      </c>
      <c r="P88" s="70">
        <v>4</v>
      </c>
      <c r="Q88" s="70">
        <v>4</v>
      </c>
      <c r="R88" s="71"/>
      <c r="S88" s="52" t="s">
        <v>138</v>
      </c>
      <c r="T88" s="80" t="str">
        <f t="shared" si="1"/>
        <v/>
      </c>
      <c r="U88" s="83" t="str">
        <f t="shared" si="2"/>
        <v/>
      </c>
    </row>
    <row r="89" spans="1:21" x14ac:dyDescent="0.25">
      <c r="A89" s="73" t="s">
        <v>179</v>
      </c>
      <c r="C89" s="68" t="s">
        <v>83</v>
      </c>
      <c r="D89" s="68" t="s">
        <v>180</v>
      </c>
      <c r="E89" s="68" t="s">
        <v>161</v>
      </c>
      <c r="F89" s="68" t="s">
        <v>176</v>
      </c>
      <c r="G89" s="68" t="s">
        <v>61</v>
      </c>
      <c r="H89" s="68" t="s">
        <v>61</v>
      </c>
      <c r="I89" s="68" t="s">
        <v>61</v>
      </c>
      <c r="J89" s="68" t="s">
        <v>177</v>
      </c>
      <c r="K89" s="68" t="s">
        <v>61</v>
      </c>
      <c r="L89" s="68" t="s">
        <v>61</v>
      </c>
      <c r="M89" s="68" t="s">
        <v>181</v>
      </c>
      <c r="N89" s="69">
        <v>10</v>
      </c>
      <c r="O89" s="68">
        <v>10</v>
      </c>
      <c r="P89" s="70">
        <v>8</v>
      </c>
      <c r="Q89" s="70">
        <v>8</v>
      </c>
      <c r="R89" s="71"/>
      <c r="S89" s="52" t="s">
        <v>138</v>
      </c>
      <c r="T89" s="80" t="str">
        <f t="shared" si="1"/>
        <v/>
      </c>
      <c r="U89" s="83" t="str">
        <f t="shared" si="2"/>
        <v/>
      </c>
    </row>
    <row r="90" spans="1:21" x14ac:dyDescent="0.25">
      <c r="A90" s="73" t="s">
        <v>182</v>
      </c>
      <c r="C90" s="68" t="s">
        <v>83</v>
      </c>
      <c r="D90" s="68" t="s">
        <v>183</v>
      </c>
      <c r="E90" s="68" t="s">
        <v>170</v>
      </c>
      <c r="F90" s="68" t="s">
        <v>176</v>
      </c>
      <c r="G90" s="68" t="s">
        <v>61</v>
      </c>
      <c r="H90" s="68" t="s">
        <v>61</v>
      </c>
      <c r="I90" s="68" t="s">
        <v>61</v>
      </c>
      <c r="J90" s="68" t="s">
        <v>177</v>
      </c>
      <c r="K90" s="68" t="s">
        <v>61</v>
      </c>
      <c r="L90" s="68" t="s">
        <v>61</v>
      </c>
      <c r="M90" s="68" t="s">
        <v>184</v>
      </c>
      <c r="N90" s="69">
        <v>20</v>
      </c>
      <c r="O90" s="68">
        <v>5</v>
      </c>
      <c r="P90" s="70">
        <v>16</v>
      </c>
      <c r="Q90" s="70">
        <v>16</v>
      </c>
      <c r="R90" s="71"/>
      <c r="S90" s="52" t="s">
        <v>138</v>
      </c>
      <c r="T90" s="80" t="str">
        <f t="shared" si="1"/>
        <v/>
      </c>
      <c r="U90" s="83" t="str">
        <f t="shared" si="2"/>
        <v/>
      </c>
    </row>
    <row r="91" spans="1:21" x14ac:dyDescent="0.25">
      <c r="A91" s="73" t="s">
        <v>50</v>
      </c>
      <c r="C91" s="68" t="s">
        <v>50</v>
      </c>
      <c r="D91" s="68" t="s">
        <v>50</v>
      </c>
      <c r="E91" s="68" t="s">
        <v>50</v>
      </c>
      <c r="F91" s="68" t="s">
        <v>50</v>
      </c>
      <c r="G91" s="68" t="s">
        <v>50</v>
      </c>
      <c r="H91" s="68" t="s">
        <v>50</v>
      </c>
      <c r="I91" s="68" t="s">
        <v>50</v>
      </c>
      <c r="J91" s="68" t="s">
        <v>50</v>
      </c>
      <c r="K91" s="68" t="s">
        <v>50</v>
      </c>
      <c r="L91" s="68" t="s">
        <v>50</v>
      </c>
      <c r="M91" s="68" t="s">
        <v>50</v>
      </c>
      <c r="N91" s="69" t="s">
        <v>50</v>
      </c>
      <c r="O91" s="68" t="s">
        <v>50</v>
      </c>
      <c r="P91" s="70" t="s">
        <v>50</v>
      </c>
      <c r="Q91" s="70" t="s">
        <v>50</v>
      </c>
      <c r="R91" s="71"/>
      <c r="S91" s="52" t="s">
        <v>50</v>
      </c>
      <c r="T91" s="80" t="str">
        <f t="shared" si="1"/>
        <v/>
      </c>
      <c r="U91" s="83" t="str">
        <f t="shared" si="2"/>
        <v/>
      </c>
    </row>
    <row r="92" spans="1:21" x14ac:dyDescent="0.25">
      <c r="A92" s="73" t="s">
        <v>50</v>
      </c>
      <c r="C92" s="68" t="s">
        <v>185</v>
      </c>
      <c r="D92" s="68" t="s">
        <v>50</v>
      </c>
      <c r="E92" s="68" t="s">
        <v>50</v>
      </c>
      <c r="F92" s="68" t="s">
        <v>50</v>
      </c>
      <c r="G92" s="68" t="s">
        <v>50</v>
      </c>
      <c r="H92" s="68" t="s">
        <v>50</v>
      </c>
      <c r="I92" s="68" t="s">
        <v>50</v>
      </c>
      <c r="J92" s="68" t="s">
        <v>50</v>
      </c>
      <c r="K92" s="68" t="s">
        <v>50</v>
      </c>
      <c r="L92" s="68" t="s">
        <v>50</v>
      </c>
      <c r="M92" s="68" t="s">
        <v>50</v>
      </c>
      <c r="N92" s="69" t="s">
        <v>50</v>
      </c>
      <c r="O92" s="68" t="s">
        <v>50</v>
      </c>
      <c r="P92" s="70" t="s">
        <v>50</v>
      </c>
      <c r="Q92" s="70" t="s">
        <v>50</v>
      </c>
      <c r="R92" s="71"/>
      <c r="S92" s="52" t="s">
        <v>50</v>
      </c>
      <c r="T92" s="80" t="str">
        <f t="shared" si="1"/>
        <v/>
      </c>
      <c r="U92" s="83" t="str">
        <f t="shared" si="2"/>
        <v/>
      </c>
    </row>
    <row r="93" spans="1:21" x14ac:dyDescent="0.25">
      <c r="A93" s="73" t="s">
        <v>186</v>
      </c>
      <c r="C93" s="68" t="s">
        <v>187</v>
      </c>
      <c r="D93" s="68" t="s">
        <v>188</v>
      </c>
      <c r="E93" s="68" t="s">
        <v>175</v>
      </c>
      <c r="F93" s="68" t="s">
        <v>189</v>
      </c>
      <c r="G93" s="68" t="s">
        <v>61</v>
      </c>
      <c r="H93" s="68" t="s">
        <v>61</v>
      </c>
      <c r="I93" s="68" t="s">
        <v>61</v>
      </c>
      <c r="J93" s="68" t="s">
        <v>61</v>
      </c>
      <c r="K93" s="68" t="s">
        <v>61</v>
      </c>
      <c r="L93" s="68" t="s">
        <v>61</v>
      </c>
      <c r="M93" s="68" t="s">
        <v>190</v>
      </c>
      <c r="N93" s="69">
        <v>5</v>
      </c>
      <c r="O93" s="68">
        <v>20</v>
      </c>
      <c r="P93" s="70">
        <v>3.75</v>
      </c>
      <c r="Q93" s="70">
        <v>3.75</v>
      </c>
      <c r="R93" s="71"/>
      <c r="S93" s="52" t="s">
        <v>138</v>
      </c>
      <c r="T93" s="80" t="str">
        <f t="shared" si="1"/>
        <v/>
      </c>
      <c r="U93" s="83" t="str">
        <f t="shared" si="2"/>
        <v/>
      </c>
    </row>
    <row r="94" spans="1:21" x14ac:dyDescent="0.25">
      <c r="A94" s="73" t="s">
        <v>191</v>
      </c>
      <c r="C94" s="68" t="s">
        <v>187</v>
      </c>
      <c r="D94" s="68" t="s">
        <v>192</v>
      </c>
      <c r="E94" s="68" t="s">
        <v>161</v>
      </c>
      <c r="F94" s="68" t="s">
        <v>189</v>
      </c>
      <c r="G94" s="68" t="s">
        <v>61</v>
      </c>
      <c r="H94" s="68" t="s">
        <v>61</v>
      </c>
      <c r="I94" s="68" t="s">
        <v>61</v>
      </c>
      <c r="J94" s="68" t="s">
        <v>61</v>
      </c>
      <c r="K94" s="68" t="s">
        <v>61</v>
      </c>
      <c r="L94" s="68" t="s">
        <v>61</v>
      </c>
      <c r="M94" s="68" t="s">
        <v>193</v>
      </c>
      <c r="N94" s="69">
        <v>10</v>
      </c>
      <c r="O94" s="68">
        <v>10</v>
      </c>
      <c r="P94" s="70">
        <v>7.5</v>
      </c>
      <c r="Q94" s="70">
        <v>7.5</v>
      </c>
      <c r="R94" s="71"/>
      <c r="S94" s="52" t="s">
        <v>138</v>
      </c>
      <c r="T94" s="80" t="str">
        <f t="shared" si="1"/>
        <v/>
      </c>
      <c r="U94" s="83" t="str">
        <f>IF(O94=1,"",IF(R94="","","Sold in packs of "&amp;O94&amp;" units."))</f>
        <v/>
      </c>
    </row>
    <row r="95" spans="1:21" x14ac:dyDescent="0.25">
      <c r="A95" s="73" t="s">
        <v>194</v>
      </c>
      <c r="C95" s="68" t="s">
        <v>187</v>
      </c>
      <c r="D95" s="68" t="s">
        <v>195</v>
      </c>
      <c r="E95" s="68" t="s">
        <v>170</v>
      </c>
      <c r="F95" s="68" t="s">
        <v>189</v>
      </c>
      <c r="G95" s="68" t="s">
        <v>61</v>
      </c>
      <c r="H95" s="68" t="s">
        <v>61</v>
      </c>
      <c r="I95" s="68" t="s">
        <v>61</v>
      </c>
      <c r="J95" s="68" t="s">
        <v>61</v>
      </c>
      <c r="K95" s="68" t="s">
        <v>61</v>
      </c>
      <c r="L95" s="68" t="s">
        <v>61</v>
      </c>
      <c r="M95" s="68" t="s">
        <v>196</v>
      </c>
      <c r="N95" s="69">
        <v>20</v>
      </c>
      <c r="O95" s="68">
        <v>5</v>
      </c>
      <c r="P95" s="70">
        <v>15</v>
      </c>
      <c r="Q95" s="70">
        <v>15</v>
      </c>
      <c r="R95" s="71"/>
      <c r="S95" s="52" t="s">
        <v>138</v>
      </c>
      <c r="T95" s="80" t="str">
        <f t="shared" si="1"/>
        <v/>
      </c>
    </row>
    <row r="96" spans="1:21" x14ac:dyDescent="0.25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  <c r="O96" s="68"/>
      <c r="P96" s="70"/>
      <c r="Q96" s="70"/>
      <c r="R96" s="71"/>
      <c r="S96" s="52"/>
      <c r="T96" s="80" t="str">
        <f t="shared" ref="T96:T99" si="3">IF(R96="","",R96*P96)</f>
        <v/>
      </c>
      <c r="U96" s="83" t="str">
        <f>IF(O96=1,"",IF(R96="","","Sold in packs of "&amp;O96&amp;" units."))</f>
        <v/>
      </c>
    </row>
    <row r="97" spans="3:21" x14ac:dyDescent="0.25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9"/>
      <c r="O97" s="68"/>
      <c r="P97" s="70"/>
      <c r="Q97" s="70"/>
      <c r="R97" s="71"/>
      <c r="S97" s="52"/>
      <c r="T97" s="80" t="str">
        <f t="shared" si="3"/>
        <v/>
      </c>
      <c r="U97" s="83" t="str">
        <f>IF(O97=1,"",IF(R97="","","Sold in packs of "&amp;O97&amp;" units."))</f>
        <v/>
      </c>
    </row>
    <row r="98" spans="3:21" x14ac:dyDescent="0.25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  <c r="O98" s="68"/>
      <c r="P98" s="70"/>
      <c r="Q98" s="70"/>
      <c r="R98" s="71"/>
      <c r="S98" s="52"/>
      <c r="T98" s="80" t="str">
        <f t="shared" si="3"/>
        <v/>
      </c>
      <c r="U98" s="83" t="str">
        <f>IF(O98=1,"",IF(R98="","","Sold in packs of "&amp;O98&amp;" units."))</f>
        <v/>
      </c>
    </row>
    <row r="99" spans="3:21" x14ac:dyDescent="0.25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  <c r="O99" s="68"/>
      <c r="P99" s="70"/>
      <c r="Q99" s="70"/>
      <c r="R99" s="71"/>
      <c r="S99" s="52"/>
      <c r="T99" s="80" t="str">
        <f t="shared" si="3"/>
        <v/>
      </c>
      <c r="U99" s="83" t="str">
        <f t="shared" si="2"/>
        <v/>
      </c>
    </row>
    <row r="100" spans="3:21" x14ac:dyDescent="0.25">
      <c r="P100" s="55"/>
      <c r="Q100" s="19"/>
      <c r="R100" s="56" t="s">
        <v>65</v>
      </c>
      <c r="S100" s="19"/>
      <c r="T100" s="81">
        <f>SUM(T19:T99)</f>
        <v>0</v>
      </c>
    </row>
    <row r="101" spans="3:21" x14ac:dyDescent="0.25">
      <c r="P101" s="55"/>
      <c r="Q101" s="19"/>
      <c r="R101" s="56" t="s">
        <v>64</v>
      </c>
      <c r="S101" s="19"/>
      <c r="T101" s="81">
        <f>T100*0.1</f>
        <v>0</v>
      </c>
    </row>
    <row r="102" spans="3:21" x14ac:dyDescent="0.25">
      <c r="P102" s="55"/>
      <c r="Q102" s="19"/>
      <c r="R102" s="56" t="str">
        <f>IF(P10="Yes","AmEx Fee 1.5%","")</f>
        <v/>
      </c>
      <c r="S102" s="19"/>
      <c r="T102" s="81">
        <f>IF(P10="Yes",Y3,0)</f>
        <v>0</v>
      </c>
    </row>
    <row r="103" spans="3:21" x14ac:dyDescent="0.25">
      <c r="P103" s="55"/>
      <c r="Q103" s="19"/>
      <c r="R103" s="57" t="s">
        <v>67</v>
      </c>
      <c r="S103" s="58" t="s">
        <v>66</v>
      </c>
      <c r="T103" s="82">
        <f>SUM(T100:T102)</f>
        <v>0</v>
      </c>
    </row>
  </sheetData>
  <sheetProtection algorithmName="SHA-512" hashValue="qwv7cUa2HHlQSxDjWVCP0yREWrG4PDGSsLfehk3BqQpEQE+oT8/N+W1uz3ev0/kVfZ3hwUVKx6tIAt4nBc1yxQ==" saltValue="Y/F0KAzKJiC/6daNFZsm3g==" spinCount="100000" sheet="1" objects="1" scenarios="1"/>
  <mergeCells count="8">
    <mergeCell ref="D11:T11"/>
    <mergeCell ref="N8:S8"/>
    <mergeCell ref="N9:O9"/>
    <mergeCell ref="D7:H7"/>
    <mergeCell ref="D8:H8"/>
    <mergeCell ref="D9:L9"/>
    <mergeCell ref="D10:J10"/>
    <mergeCell ref="Q9:S9"/>
  </mergeCells>
  <phoneticPr fontId="12" type="noConversion"/>
  <dataValidations disablePrompts="1" count="1">
    <dataValidation type="list" allowBlank="1" showInputMessage="1" showErrorMessage="1" sqref="P10" xr:uid="{2E964C96-2802-4752-9BAC-957E3F604928}">
      <formula1>"Yes, 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7EDE-7A35-4C3C-9AB8-17975EFC02F4}">
  <dimension ref="A2:J55"/>
  <sheetViews>
    <sheetView workbookViewId="0">
      <selection activeCell="G2" sqref="G2"/>
    </sheetView>
  </sheetViews>
  <sheetFormatPr defaultRowHeight="15" x14ac:dyDescent="0.25"/>
  <cols>
    <col min="1" max="1" width="18.85546875" customWidth="1"/>
    <col min="2" max="5" width="8.7109375" customWidth="1"/>
    <col min="6" max="6" width="18.85546875" customWidth="1"/>
    <col min="7" max="8" width="8.7109375" customWidth="1"/>
  </cols>
  <sheetData>
    <row r="2" spans="1:10" x14ac:dyDescent="0.25">
      <c r="A2" s="114" t="s">
        <v>266</v>
      </c>
      <c r="B2">
        <f>Order!D7</f>
        <v>0</v>
      </c>
      <c r="F2" s="114" t="s">
        <v>265</v>
      </c>
      <c r="G2">
        <f>Order!D11</f>
        <v>0</v>
      </c>
    </row>
    <row r="3" spans="1:10" x14ac:dyDescent="0.25">
      <c r="A3" s="114" t="s">
        <v>267</v>
      </c>
      <c r="B3">
        <f>Order!N8</f>
        <v>0</v>
      </c>
    </row>
    <row r="4" spans="1:10" x14ac:dyDescent="0.25">
      <c r="A4" s="116" t="s">
        <v>268</v>
      </c>
      <c r="B4" s="117">
        <f>Order!N9</f>
        <v>0</v>
      </c>
      <c r="C4" s="116" t="s">
        <v>269</v>
      </c>
      <c r="D4" s="117">
        <f>Order!Q9</f>
        <v>0</v>
      </c>
      <c r="E4" s="117"/>
      <c r="F4" s="117"/>
      <c r="G4" s="117"/>
      <c r="H4" s="117"/>
      <c r="I4" s="117"/>
      <c r="J4" s="117"/>
    </row>
    <row r="5" spans="1:10" x14ac:dyDescent="0.25">
      <c r="A5" s="115" t="s">
        <v>263</v>
      </c>
      <c r="B5" t="s">
        <v>42</v>
      </c>
      <c r="C5" t="s">
        <v>264</v>
      </c>
      <c r="F5" s="115" t="s">
        <v>263</v>
      </c>
      <c r="G5" t="s">
        <v>42</v>
      </c>
      <c r="H5" t="s">
        <v>264</v>
      </c>
    </row>
    <row r="6" spans="1:10" x14ac:dyDescent="0.25">
      <c r="A6" t="str">
        <f>Order!A16</f>
        <v/>
      </c>
      <c r="B6" s="120" t="str">
        <f>IF(Order!R16=0,"",Order!P16)</f>
        <v/>
      </c>
      <c r="C6" t="str">
        <f>IF(Order!R16=0,"",Order!R16)</f>
        <v/>
      </c>
      <c r="F6" t="str">
        <f>Order!A58</f>
        <v/>
      </c>
      <c r="G6" s="120" t="str">
        <f>IF(Order!R58=0,"",Order!P58)</f>
        <v/>
      </c>
      <c r="H6" t="str">
        <f>IF(Order!R58=0,"",Order!R58)</f>
        <v/>
      </c>
    </row>
    <row r="7" spans="1:10" x14ac:dyDescent="0.25">
      <c r="A7">
        <f>Order!A17</f>
        <v>0</v>
      </c>
      <c r="B7" s="120" t="str">
        <f>IF(Order!R17=0,"",Order!P17)</f>
        <v/>
      </c>
      <c r="C7" t="str">
        <f>IF(Order!R17=0,"",Order!R17)</f>
        <v/>
      </c>
      <c r="F7" t="str">
        <f>Order!A59</f>
        <v/>
      </c>
      <c r="G7" s="120" t="str">
        <f>IF(Order!R59=0,"",Order!P59)</f>
        <v/>
      </c>
      <c r="H7" t="str">
        <f>IF(Order!R59=0,"",Order!R59)</f>
        <v/>
      </c>
    </row>
    <row r="8" spans="1:10" x14ac:dyDescent="0.25">
      <c r="A8">
        <f>Order!A18</f>
        <v>0</v>
      </c>
      <c r="B8" s="120" t="str">
        <f>IF(Order!R18=0,"",Order!P18)</f>
        <v/>
      </c>
      <c r="C8" t="str">
        <f>IF(Order!R18=0,"",Order!R18)</f>
        <v/>
      </c>
      <c r="F8" t="str">
        <f>Order!A60</f>
        <v>TEPPSIMTRIO$2</v>
      </c>
      <c r="G8" s="120" t="str">
        <f>IF(Order!R60=0,"",Order!P60)</f>
        <v/>
      </c>
      <c r="H8" t="str">
        <f>IF(Order!R60=0,"",Order!R60)</f>
        <v/>
      </c>
    </row>
    <row r="9" spans="1:10" x14ac:dyDescent="0.25">
      <c r="A9" t="str">
        <f>Order!A19</f>
        <v/>
      </c>
      <c r="B9" s="120" t="str">
        <f>IF(Order!R19=0,"",Order!P19)</f>
        <v/>
      </c>
      <c r="C9" t="str">
        <f>IF(Order!R19=0,"",Order!R19)</f>
        <v/>
      </c>
      <c r="F9" t="str">
        <f>Order!A61</f>
        <v>TEPPSIMTRIO$10</v>
      </c>
      <c r="G9" s="120" t="str">
        <f>IF(Order!R61=0,"",Order!P61)</f>
        <v/>
      </c>
      <c r="H9" t="str">
        <f>IF(Order!R61=0,"",Order!R61)</f>
        <v/>
      </c>
    </row>
    <row r="10" spans="1:10" x14ac:dyDescent="0.25">
      <c r="A10" t="str">
        <f>Order!A20</f>
        <v>TEPPLITE3</v>
      </c>
      <c r="B10" s="120" t="str">
        <f>IF(Order!R20=0,"",Order!P20)</f>
        <v/>
      </c>
      <c r="C10" t="str">
        <f>IF(Order!R20=0,"",Order!R20)</f>
        <v/>
      </c>
      <c r="F10" t="str">
        <f>Order!A62</f>
        <v>TEPPSIMTRIO$40</v>
      </c>
      <c r="G10" s="120" t="str">
        <f>IF(Order!R62=0,"",Order!P62)</f>
        <v/>
      </c>
      <c r="H10" t="str">
        <f>IF(Order!R62=0,"",Order!R62)</f>
        <v/>
      </c>
    </row>
    <row r="11" spans="1:10" x14ac:dyDescent="0.25">
      <c r="A11" t="str">
        <f>Order!A21</f>
        <v>TEPPTELFLIP4</v>
      </c>
      <c r="B11" s="120" t="str">
        <f>IF(Order!R21=0,"",Order!P21)</f>
        <v/>
      </c>
      <c r="C11" t="str">
        <f>IF(Order!R21=0,"",Order!R21)</f>
        <v/>
      </c>
      <c r="F11" t="str">
        <f>Order!A63</f>
        <v>TEPPSIMTRIO$150</v>
      </c>
      <c r="G11" s="120" t="str">
        <f>IF(Order!R63=0,"",Order!P63)</f>
        <v/>
      </c>
      <c r="H11" t="str">
        <f>IF(Order!R63=0,"",Order!R63)</f>
        <v/>
      </c>
    </row>
    <row r="12" spans="1:10" x14ac:dyDescent="0.25">
      <c r="A12" t="str">
        <f>Order!A22</f>
        <v>TEPPTELESSSMART21</v>
      </c>
      <c r="B12" s="120" t="str">
        <f>IF(Order!R22=0,"",Order!P22)</f>
        <v/>
      </c>
      <c r="C12" t="str">
        <f>IF(Order!R22=0,"",Order!R22)</f>
        <v/>
      </c>
      <c r="F12">
        <f>Order!A64</f>
        <v>0</v>
      </c>
      <c r="G12" s="120" t="str">
        <f>IF(Order!R64=0,"",Order!P64)</f>
        <v/>
      </c>
      <c r="H12" t="str">
        <f>IF(Order!R64=0,"",Order!R64)</f>
        <v/>
      </c>
    </row>
    <row r="13" spans="1:10" x14ac:dyDescent="0.25">
      <c r="A13" t="str">
        <f>Order!A23</f>
        <v>TEPPTELESS2</v>
      </c>
      <c r="B13" s="120" t="str">
        <f>IF(Order!R23=0,"",Order!P23)</f>
        <v/>
      </c>
      <c r="C13" t="str">
        <f>IF(Order!R23=0,"",Order!R23)</f>
        <v/>
      </c>
      <c r="F13" t="str">
        <f>Order!A65</f>
        <v/>
      </c>
      <c r="G13" s="120" t="str">
        <f>IF(Order!R65=0,"",Order!P65)</f>
        <v/>
      </c>
      <c r="H13" t="str">
        <f>IF(Order!R65=0,"",Order!R65)</f>
        <v/>
      </c>
    </row>
    <row r="14" spans="1:10" x14ac:dyDescent="0.25">
      <c r="A14" t="str">
        <f>Order!A24</f>
        <v>TEPPTELSMT4</v>
      </c>
      <c r="B14" s="120" t="str">
        <f>IF(Order!R24=0,"",Order!P24)</f>
        <v/>
      </c>
      <c r="C14" t="str">
        <f>IF(Order!R24=0,"",Order!R24)</f>
        <v/>
      </c>
      <c r="F14" t="str">
        <f>Order!A66</f>
        <v>TEPPSIM12</v>
      </c>
      <c r="G14" s="120" t="str">
        <f>IF(Order!R66=0,"",Order!P66)</f>
        <v/>
      </c>
      <c r="H14" t="str">
        <f>IF(Order!R66=0,"",Order!R66)</f>
        <v/>
      </c>
    </row>
    <row r="15" spans="1:10" x14ac:dyDescent="0.25">
      <c r="A15" t="str">
        <f>Order!A25</f>
        <v>TEPPTELESSPRO3</v>
      </c>
      <c r="B15" s="120" t="str">
        <f>IF(Order!R25=0,"",Order!P25)</f>
        <v/>
      </c>
      <c r="C15" t="str">
        <f>IF(Order!R25=0,"",Order!R25)</f>
        <v/>
      </c>
      <c r="F15" t="str">
        <f>Order!A67</f>
        <v>TEPPSIM35</v>
      </c>
      <c r="G15" s="120" t="str">
        <f>IF(Order!R67=0,"",Order!P67)</f>
        <v/>
      </c>
      <c r="H15" t="str">
        <f>IF(Order!R67=0,"",Order!R67)</f>
        <v/>
      </c>
    </row>
    <row r="16" spans="1:10" x14ac:dyDescent="0.25">
      <c r="A16" t="str">
        <f>Order!A26</f>
        <v/>
      </c>
      <c r="B16" s="120" t="str">
        <f>IF(Order!R26=0,"",Order!P26)</f>
        <v/>
      </c>
      <c r="C16" t="str">
        <f>IF(Order!R26=0,"",Order!R26)</f>
        <v/>
      </c>
      <c r="F16" t="str">
        <f>Order!A68</f>
        <v>TEPPSIM45</v>
      </c>
      <c r="G16" s="120" t="str">
        <f>IF(Order!R68=0,"",Order!P68)</f>
        <v/>
      </c>
      <c r="H16" t="str">
        <f>IF(Order!R68=0,"",Order!R68)</f>
        <v/>
      </c>
    </row>
    <row r="17" spans="1:8" x14ac:dyDescent="0.25">
      <c r="A17" t="str">
        <f>Order!A27</f>
        <v/>
      </c>
      <c r="B17" s="120" t="str">
        <f>IF(Order!R27=0,"",Order!P27)</f>
        <v/>
      </c>
      <c r="C17" t="str">
        <f>IF(Order!R27=0,"",Order!R27)</f>
        <v/>
      </c>
      <c r="F17" t="str">
        <f>Order!A69</f>
        <v>TEPPSIM160</v>
      </c>
      <c r="G17" s="120" t="str">
        <f>IF(Order!R69=0,"",Order!P69)</f>
        <v/>
      </c>
      <c r="H17" t="str">
        <f>IF(Order!R69=0,"",Order!R69)</f>
        <v/>
      </c>
    </row>
    <row r="18" spans="1:8" x14ac:dyDescent="0.25">
      <c r="A18" t="str">
        <f>Order!A28</f>
        <v>TEPPSAMA144GBLK</v>
      </c>
      <c r="B18" s="120" t="str">
        <f>IF(Order!R28=0,"",Order!P28)</f>
        <v/>
      </c>
      <c r="C18" t="str">
        <f>IF(Order!R28=0,"",Order!R28)</f>
        <v/>
      </c>
      <c r="F18" t="str">
        <f>Order!A70</f>
        <v>TEPPSIM320</v>
      </c>
      <c r="G18" s="120" t="str">
        <f>IF(Order!R70=0,"",Order!P70)</f>
        <v/>
      </c>
      <c r="H18" t="str">
        <f>IF(Order!R70=0,"",Order!R70)</f>
        <v/>
      </c>
    </row>
    <row r="19" spans="1:8" x14ac:dyDescent="0.25">
      <c r="A19">
        <f>Order!A29</f>
        <v>0</v>
      </c>
      <c r="B19" s="120" t="str">
        <f>IF(Order!R29=0,"",Order!P29)</f>
        <v/>
      </c>
      <c r="C19" t="str">
        <f>IF(Order!R29=0,"",Order!R29)</f>
        <v/>
      </c>
      <c r="F19">
        <f>Order!A71</f>
        <v>0</v>
      </c>
      <c r="G19" s="120" t="str">
        <f>IF(Order!R71=0,"",Order!P71)</f>
        <v/>
      </c>
      <c r="H19" t="str">
        <f>IF(Order!R71=0,"",Order!R71)</f>
        <v/>
      </c>
    </row>
    <row r="20" spans="1:8" x14ac:dyDescent="0.25">
      <c r="A20" t="str">
        <f>Order!A30</f>
        <v/>
      </c>
      <c r="B20" s="120" t="str">
        <f>IF(Order!R30=0,"",Order!P30)</f>
        <v/>
      </c>
      <c r="C20" t="str">
        <f>IF(Order!R30=0,"",Order!R30)</f>
        <v/>
      </c>
      <c r="F20" t="str">
        <f>Order!A72</f>
        <v/>
      </c>
      <c r="G20" s="120" t="str">
        <f>IF(Order!R72=0,"",Order!P72)</f>
        <v/>
      </c>
      <c r="H20" t="str">
        <f>IF(Order!R72=0,"",Order!R72)</f>
        <v/>
      </c>
    </row>
    <row r="21" spans="1:8" x14ac:dyDescent="0.25">
      <c r="A21" t="str">
        <f>Order!A31</f>
        <v>TEPPOPPA38BLK</v>
      </c>
      <c r="B21" s="120" t="str">
        <f>IF(Order!R31=0,"",Order!P31)</f>
        <v/>
      </c>
      <c r="C21" t="str">
        <f>IF(Order!R31=0,"",Order!R31)</f>
        <v/>
      </c>
      <c r="F21">
        <f>Order!A73</f>
        <v>0</v>
      </c>
      <c r="G21" s="120" t="str">
        <f>IF(Order!R73=0,"",Order!P73)</f>
        <v/>
      </c>
      <c r="H21" t="str">
        <f>IF(Order!R73=0,"",Order!R73)</f>
        <v/>
      </c>
    </row>
    <row r="22" spans="1:8" x14ac:dyDescent="0.25">
      <c r="A22" t="str">
        <f>Order!A32</f>
        <v/>
      </c>
      <c r="B22" s="120" t="str">
        <f>IF(Order!R32=0,"",Order!P32)</f>
        <v/>
      </c>
      <c r="C22" t="str">
        <f>IF(Order!R32=0,"",Order!R32)</f>
        <v/>
      </c>
      <c r="F22" t="str">
        <f>Order!A74</f>
        <v>BOOSTSIMTRIO$2</v>
      </c>
      <c r="G22" s="120" t="str">
        <f>IF(Order!R74=0,"",Order!P74)</f>
        <v/>
      </c>
      <c r="H22" t="str">
        <f>IF(Order!R74=0,"",Order!R74)</f>
        <v/>
      </c>
    </row>
    <row r="23" spans="1:8" x14ac:dyDescent="0.25">
      <c r="A23" t="str">
        <f>Order!A33</f>
        <v/>
      </c>
      <c r="B23" s="120" t="str">
        <f>IF(Order!R33=0,"",Order!P33)</f>
        <v/>
      </c>
      <c r="C23" t="str">
        <f>IF(Order!R33=0,"",Order!R33)</f>
        <v/>
      </c>
      <c r="F23" t="str">
        <f>Order!A75</f>
        <v>BOOSIM35</v>
      </c>
      <c r="G23" s="120" t="str">
        <f>IF(Order!R75=0,"",Order!P75)</f>
        <v/>
      </c>
      <c r="H23" t="str">
        <f>IF(Order!R75=0,"",Order!R75)</f>
        <v/>
      </c>
    </row>
    <row r="24" spans="1:8" x14ac:dyDescent="0.25">
      <c r="A24" t="str">
        <f>Order!A34</f>
        <v>TEPPMOTOE13BLK</v>
      </c>
      <c r="B24" s="120" t="str">
        <f>IF(Order!R34=0,"",Order!P34)</f>
        <v/>
      </c>
      <c r="C24" t="str">
        <f>IF(Order!R34=0,"",Order!R34)</f>
        <v/>
      </c>
      <c r="F24" t="str">
        <f>Order!A76</f>
        <v>BOOSIM45</v>
      </c>
      <c r="G24" s="120" t="str">
        <f>IF(Order!R76=0,"",Order!P76)</f>
        <v/>
      </c>
      <c r="H24" t="str">
        <f>IF(Order!R76=0,"",Order!R76)</f>
        <v/>
      </c>
    </row>
    <row r="25" spans="1:8" x14ac:dyDescent="0.25">
      <c r="A25" t="str">
        <f>Order!A35</f>
        <v>TEPPMOTG53BLU</v>
      </c>
      <c r="B25" s="120" t="str">
        <f>IF(Order!R35=0,"",Order!P35)</f>
        <v/>
      </c>
      <c r="C25" t="str">
        <f>IF(Order!R35=0,"",Order!R35)</f>
        <v/>
      </c>
      <c r="F25" t="str">
        <f>Order!A77</f>
        <v>BOOSIM230</v>
      </c>
      <c r="G25" s="120" t="str">
        <f>IF(Order!R77=0,"",Order!P77)</f>
        <v/>
      </c>
      <c r="H25" t="str">
        <f>IF(Order!R77=0,"",Order!R77)</f>
        <v/>
      </c>
    </row>
    <row r="26" spans="1:8" x14ac:dyDescent="0.25">
      <c r="A26" t="str">
        <f>Order!A36</f>
        <v/>
      </c>
      <c r="B26" s="120" t="str">
        <f>IF(Order!R36=0,"",Order!P36)</f>
        <v/>
      </c>
      <c r="C26" t="str">
        <f>IF(Order!R36=0,"",Order!R36)</f>
        <v/>
      </c>
      <c r="F26" t="str">
        <f>Order!A78</f>
        <v/>
      </c>
      <c r="G26" s="120" t="str">
        <f>IF(Order!R78=0,"",Order!P78)</f>
        <v/>
      </c>
      <c r="H26" t="str">
        <f>IF(Order!R78=0,"",Order!R78)</f>
        <v/>
      </c>
    </row>
    <row r="27" spans="1:8" x14ac:dyDescent="0.25">
      <c r="A27" t="str">
        <f>Order!A37</f>
        <v/>
      </c>
      <c r="B27" s="120" t="str">
        <f>IF(Order!R37=0,"",Order!P37)</f>
        <v/>
      </c>
      <c r="C27" t="str">
        <f>IF(Order!R37=0,"",Order!R37)</f>
        <v/>
      </c>
      <c r="F27" t="str">
        <f>Order!A79</f>
        <v/>
      </c>
      <c r="G27" s="120" t="str">
        <f>IF(Order!R79=0,"",Order!P79)</f>
        <v/>
      </c>
      <c r="H27" t="str">
        <f>IF(Order!R79=0,"",Order!R79)</f>
        <v/>
      </c>
    </row>
    <row r="28" spans="1:8" x14ac:dyDescent="0.25">
      <c r="A28" t="str">
        <f>Order!A38</f>
        <v>TEPPNOKC30BLK</v>
      </c>
      <c r="B28" s="120" t="str">
        <f>IF(Order!R38=0,"",Order!P38)</f>
        <v/>
      </c>
      <c r="C28" t="str">
        <f>IF(Order!R38=0,"",Order!R38)</f>
        <v/>
      </c>
      <c r="F28" t="str">
        <f>Order!A80</f>
        <v/>
      </c>
      <c r="G28" s="120" t="str">
        <f>IF(Order!R80=0,"",Order!P80)</f>
        <v/>
      </c>
      <c r="H28" t="str">
        <f>IF(Order!R80=0,"",Order!R80)</f>
        <v/>
      </c>
    </row>
    <row r="29" spans="1:8" x14ac:dyDescent="0.25">
      <c r="A29" t="str">
        <f>Order!A39</f>
        <v>TEPPNOKC22BLK</v>
      </c>
      <c r="B29" s="120" t="str">
        <f>IF(Order!R39=0,"",Order!P39)</f>
        <v/>
      </c>
      <c r="C29" t="str">
        <f>IF(Order!R39=0,"",Order!R39)</f>
        <v/>
      </c>
      <c r="F29" t="str">
        <f>Order!A81</f>
        <v>TEPPRC23</v>
      </c>
      <c r="G29" s="120" t="str">
        <f>IF(Order!R81=0,"",Order!P81)</f>
        <v/>
      </c>
      <c r="H29" t="str">
        <f>IF(Order!R81=0,"",Order!R81)</f>
        <v/>
      </c>
    </row>
    <row r="30" spans="1:8" x14ac:dyDescent="0.25">
      <c r="A30" t="str">
        <f>Order!A40</f>
        <v>TEPPNOKG11BLU</v>
      </c>
      <c r="B30" s="120" t="str">
        <f>IF(Order!R40=0,"",Order!P40)</f>
        <v/>
      </c>
      <c r="C30" t="str">
        <f>IF(Order!R40=0,"",Order!R40)</f>
        <v/>
      </c>
      <c r="F30" t="str">
        <f>Order!A82</f>
        <v>TEPPRC35</v>
      </c>
      <c r="G30" s="120" t="str">
        <f>IF(Order!R82=0,"",Order!P82)</f>
        <v/>
      </c>
      <c r="H30" t="str">
        <f>IF(Order!R82=0,"",Order!R82)</f>
        <v/>
      </c>
    </row>
    <row r="31" spans="1:8" x14ac:dyDescent="0.25">
      <c r="A31" t="str">
        <f>Order!A41</f>
        <v/>
      </c>
      <c r="B31" s="120" t="str">
        <f>IF(Order!R41=0,"",Order!P41)</f>
        <v/>
      </c>
      <c r="C31" t="str">
        <f>IF(Order!R41=0,"",Order!R41)</f>
        <v/>
      </c>
      <c r="F31" t="str">
        <f>Order!A83</f>
        <v>TEPPRC45</v>
      </c>
      <c r="G31" s="120" t="str">
        <f>IF(Order!R83=0,"",Order!P83)</f>
        <v/>
      </c>
      <c r="H31" t="str">
        <f>IF(Order!R83=0,"",Order!R83)</f>
        <v/>
      </c>
    </row>
    <row r="32" spans="1:8" x14ac:dyDescent="0.25">
      <c r="A32" t="str">
        <f>Order!A42</f>
        <v/>
      </c>
      <c r="B32" s="120" t="str">
        <f>IF(Order!R42=0,"",Order!P42)</f>
        <v/>
      </c>
      <c r="C32" t="str">
        <f>IF(Order!R42=0,"",Order!R42)</f>
        <v/>
      </c>
      <c r="F32" t="str">
        <f>Order!A84</f>
        <v>TEPPRC55</v>
      </c>
      <c r="G32" s="120" t="str">
        <f>IF(Order!R84=0,"",Order!P84)</f>
        <v/>
      </c>
      <c r="H32" t="str">
        <f>IF(Order!R84=0,"",Order!R84)</f>
        <v/>
      </c>
    </row>
    <row r="33" spans="1:8" x14ac:dyDescent="0.25">
      <c r="A33" t="str">
        <f>Order!A43</f>
        <v>TEPPVIVOY22SBLU</v>
      </c>
      <c r="B33" s="120" t="str">
        <f>IF(Order!R43=0,"",Order!P43)</f>
        <v/>
      </c>
      <c r="C33" t="str">
        <f>IF(Order!R43=0,"",Order!R43)</f>
        <v/>
      </c>
      <c r="F33" t="str">
        <f>Order!A85</f>
        <v>TEPPRC65</v>
      </c>
      <c r="G33" s="120" t="str">
        <f>IF(Order!R85=0,"",Order!P85)</f>
        <v/>
      </c>
      <c r="H33" t="str">
        <f>IF(Order!R85=0,"",Order!R85)</f>
        <v/>
      </c>
    </row>
    <row r="34" spans="1:8" x14ac:dyDescent="0.25">
      <c r="A34" t="str">
        <f>Order!A44</f>
        <v/>
      </c>
      <c r="B34" s="120" t="str">
        <f>IF(Order!R44=0,"",Order!P44)</f>
        <v/>
      </c>
      <c r="C34" t="str">
        <f>IF(Order!R44=0,"",Order!R44)</f>
        <v/>
      </c>
      <c r="F34" t="str">
        <f>Order!A86</f>
        <v/>
      </c>
      <c r="G34" s="120" t="str">
        <f>IF(Order!R86=0,"",Order!P86)</f>
        <v/>
      </c>
      <c r="H34" t="str">
        <f>IF(Order!R86=0,"",Order!R86)</f>
        <v/>
      </c>
    </row>
    <row r="35" spans="1:8" x14ac:dyDescent="0.25">
      <c r="A35" t="str">
        <f>Order!A45</f>
        <v/>
      </c>
      <c r="B35" s="120" t="str">
        <f>IF(Order!R45=0,"",Order!P45)</f>
        <v/>
      </c>
      <c r="C35" t="str">
        <f>IF(Order!R45=0,"",Order!R45)</f>
        <v/>
      </c>
      <c r="F35" t="str">
        <f>Order!A87</f>
        <v/>
      </c>
      <c r="G35" s="120" t="str">
        <f>IF(Order!R87=0,"",Order!P87)</f>
        <v/>
      </c>
      <c r="H35" t="str">
        <f>IF(Order!R87=0,"",Order!R87)</f>
        <v/>
      </c>
    </row>
    <row r="36" spans="1:8" x14ac:dyDescent="0.25">
      <c r="A36" t="str">
        <f>Order!A46</f>
        <v>TEPPGPIX6AWHT</v>
      </c>
      <c r="B36" s="120" t="str">
        <f>IF(Order!R46=0,"",Order!P46)</f>
        <v/>
      </c>
      <c r="C36" t="str">
        <f>IF(Order!R46=0,"",Order!R46)</f>
        <v/>
      </c>
      <c r="F36" t="str">
        <f>Order!A88</f>
        <v>TEPC5</v>
      </c>
      <c r="G36" s="120" t="str">
        <f>IF(Order!R88=0,"",Order!P88)</f>
        <v/>
      </c>
      <c r="H36" t="str">
        <f>IF(Order!R88=0,"",Order!R88)</f>
        <v/>
      </c>
    </row>
    <row r="37" spans="1:8" x14ac:dyDescent="0.25">
      <c r="A37">
        <f>Order!A47</f>
        <v>0</v>
      </c>
      <c r="B37" s="120" t="str">
        <f>IF(Order!R47=0,"",Order!P47)</f>
        <v/>
      </c>
      <c r="C37" t="str">
        <f>IF(Order!R47=0,"",Order!R47)</f>
        <v/>
      </c>
      <c r="F37" t="str">
        <f>Order!A89</f>
        <v>TEPC10</v>
      </c>
      <c r="G37" s="120" t="str">
        <f>IF(Order!R89=0,"",Order!P89)</f>
        <v/>
      </c>
      <c r="H37" t="str">
        <f>IF(Order!R89=0,"",Order!R89)</f>
        <v/>
      </c>
    </row>
    <row r="38" spans="1:8" x14ac:dyDescent="0.25">
      <c r="A38">
        <f>Order!A48</f>
        <v>0</v>
      </c>
      <c r="B38" s="120" t="str">
        <f>IF(Order!R48=0,"",Order!P48)</f>
        <v/>
      </c>
      <c r="C38" t="str">
        <f>IF(Order!R48=0,"",Order!R48)</f>
        <v/>
      </c>
      <c r="F38" t="str">
        <f>Order!A90</f>
        <v>TEPC20</v>
      </c>
      <c r="G38" s="120" t="str">
        <f>IF(Order!R90=0,"",Order!P90)</f>
        <v/>
      </c>
      <c r="H38" t="str">
        <f>IF(Order!R90=0,"",Order!R90)</f>
        <v/>
      </c>
    </row>
    <row r="39" spans="1:8" x14ac:dyDescent="0.25">
      <c r="A39" t="str">
        <f>Order!A49</f>
        <v/>
      </c>
      <c r="B39" s="120" t="str">
        <f>IF(Order!R49=0,"",Order!P49)</f>
        <v/>
      </c>
      <c r="C39" t="str">
        <f>IF(Order!R49=0,"",Order!R49)</f>
        <v/>
      </c>
      <c r="F39" t="str">
        <f>Order!A91</f>
        <v/>
      </c>
      <c r="G39" s="120" t="str">
        <f>IF(Order!R91=0,"",Order!P91)</f>
        <v/>
      </c>
      <c r="H39" t="str">
        <f>IF(Order!R91=0,"",Order!R91)</f>
        <v/>
      </c>
    </row>
    <row r="40" spans="1:8" x14ac:dyDescent="0.25">
      <c r="A40" t="str">
        <f>Order!A50</f>
        <v>TEPPORBTAB8BLK</v>
      </c>
      <c r="B40" s="120" t="str">
        <f>IF(Order!R50=0,"",Order!P50)</f>
        <v/>
      </c>
      <c r="C40" t="str">
        <f>IF(Order!R50=0,"",Order!R50)</f>
        <v/>
      </c>
      <c r="F40" t="str">
        <f>Order!A92</f>
        <v/>
      </c>
      <c r="G40" s="120" t="str">
        <f>IF(Order!R92=0,"",Order!P92)</f>
        <v/>
      </c>
      <c r="H40" t="str">
        <f>IF(Order!R92=0,"",Order!R92)</f>
        <v/>
      </c>
    </row>
    <row r="41" spans="1:8" x14ac:dyDescent="0.25">
      <c r="A41">
        <f>Order!A51</f>
        <v>0</v>
      </c>
      <c r="B41" s="120" t="str">
        <f>IF(Order!R51=0,"",Order!P51)</f>
        <v/>
      </c>
      <c r="C41" t="str">
        <f>IF(Order!R51=0,"",Order!R51)</f>
        <v/>
      </c>
      <c r="F41" t="str">
        <f>Order!A93</f>
        <v>PHOME05</v>
      </c>
      <c r="G41" s="120" t="str">
        <f>IF(Order!R93=0,"",Order!P93)</f>
        <v/>
      </c>
      <c r="H41" t="str">
        <f>IF(Order!R93=0,"",Order!R93)</f>
        <v/>
      </c>
    </row>
    <row r="42" spans="1:8" x14ac:dyDescent="0.25">
      <c r="A42">
        <f>Order!A52</f>
        <v>0</v>
      </c>
      <c r="B42" s="120" t="str">
        <f>IF(Order!R52=0,"",Order!P52)</f>
        <v/>
      </c>
      <c r="C42" t="str">
        <f>IF(Order!R52=0,"",Order!R52)</f>
        <v/>
      </c>
      <c r="F42" t="str">
        <f>Order!A94</f>
        <v>PHOME10</v>
      </c>
      <c r="G42" s="120" t="str">
        <f>IF(Order!R94=0,"",Order!P94)</f>
        <v/>
      </c>
      <c r="H42" t="str">
        <f>IF(Order!R94=0,"",Order!R94)</f>
        <v/>
      </c>
    </row>
    <row r="43" spans="1:8" x14ac:dyDescent="0.25">
      <c r="A43" t="str">
        <f>Order!A53</f>
        <v/>
      </c>
      <c r="B43" s="120" t="str">
        <f>IF(Order!R53=0,"",Order!P53)</f>
        <v/>
      </c>
      <c r="C43" t="str">
        <f>IF(Order!R53=0,"",Order!R53)</f>
        <v/>
      </c>
      <c r="F43" t="str">
        <f>Order!A95</f>
        <v>PHOME20</v>
      </c>
      <c r="G43" s="120" t="str">
        <f>IF(Order!R95=0,"",Order!P95)</f>
        <v/>
      </c>
      <c r="H43" t="str">
        <f>IF(Order!R95=0,"",Order!R95)</f>
        <v/>
      </c>
    </row>
    <row r="44" spans="1:8" x14ac:dyDescent="0.25">
      <c r="A44" t="str">
        <f>Order!A54</f>
        <v>TEBB4GXUSB</v>
      </c>
      <c r="B44" s="120" t="str">
        <f>IF(Order!R54=0,"",Order!P54)</f>
        <v/>
      </c>
      <c r="C44" t="str">
        <f>IF(Order!R54=0,"",Order!R54)</f>
        <v/>
      </c>
      <c r="F44">
        <f>Order!A96</f>
        <v>0</v>
      </c>
      <c r="G44" s="120" t="str">
        <f>IF(Order!R96=0,"",Order!P96)</f>
        <v/>
      </c>
      <c r="H44" t="str">
        <f>IF(Order!R96=0,"",Order!R96)</f>
        <v/>
      </c>
    </row>
    <row r="45" spans="1:8" x14ac:dyDescent="0.25">
      <c r="A45" t="str">
        <f>Order!A55</f>
        <v>TEBBWIFIPLUS</v>
      </c>
      <c r="B45" s="120" t="str">
        <f>IF(Order!R55=0,"",Order!P55)</f>
        <v/>
      </c>
      <c r="C45" t="str">
        <f>IF(Order!R55=0,"",Order!R55)</f>
        <v/>
      </c>
      <c r="F45">
        <f>Order!A97</f>
        <v>0</v>
      </c>
      <c r="G45" s="120" t="str">
        <f>IF(Order!R97=0,"",Order!P97)</f>
        <v/>
      </c>
      <c r="H45" t="str">
        <f>IF(Order!R97=0,"",Order!R97)</f>
        <v/>
      </c>
    </row>
    <row r="46" spans="1:8" x14ac:dyDescent="0.25">
      <c r="A46" t="str">
        <f>Order!A56</f>
        <v>TEBBWIFIEDGE</v>
      </c>
      <c r="B46" s="120" t="str">
        <f>IF(Order!R56=0,"",Order!P56)</f>
        <v/>
      </c>
      <c r="C46" t="str">
        <f>IF(Order!R56=0,"",Order!R56)</f>
        <v/>
      </c>
      <c r="G46" s="120" t="str">
        <f>IF(Order!R98=0,"",Order!P98)</f>
        <v/>
      </c>
      <c r="H46" t="str">
        <f>IF(Order!R98=0,"",Order!R98)</f>
        <v/>
      </c>
    </row>
    <row r="47" spans="1:8" x14ac:dyDescent="0.25">
      <c r="A47" t="str">
        <f>Order!A57</f>
        <v/>
      </c>
      <c r="B47" s="120" t="str">
        <f>IF(Order!R57=0,"",Order!P57)</f>
        <v/>
      </c>
      <c r="C47" t="str">
        <f>IF(Order!R57=0,"",Order!R57)</f>
        <v/>
      </c>
      <c r="G47" s="120" t="str">
        <f>IF(Order!R99=0,"",Order!P99)</f>
        <v/>
      </c>
      <c r="H47" t="str">
        <f>IF(Order!R99=0,"",Order!R99)</f>
        <v/>
      </c>
    </row>
    <row r="48" spans="1:8" x14ac:dyDescent="0.25">
      <c r="B48" s="120"/>
      <c r="G48" s="120"/>
    </row>
    <row r="49" spans="2:7" x14ac:dyDescent="0.25">
      <c r="B49" s="120"/>
      <c r="G49" s="120"/>
    </row>
    <row r="50" spans="2:7" x14ac:dyDescent="0.25">
      <c r="B50" s="118"/>
      <c r="G50" s="119"/>
    </row>
    <row r="51" spans="2:7" x14ac:dyDescent="0.25">
      <c r="B51" s="120"/>
    </row>
    <row r="52" spans="2:7" x14ac:dyDescent="0.25">
      <c r="B52" s="120"/>
    </row>
    <row r="53" spans="2:7" x14ac:dyDescent="0.25">
      <c r="B53" s="120"/>
    </row>
    <row r="54" spans="2:7" x14ac:dyDescent="0.25">
      <c r="B54" s="120"/>
    </row>
    <row r="55" spans="2:7" x14ac:dyDescent="0.25">
      <c r="B55" s="120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Brown</dc:creator>
  <cp:lastModifiedBy>Steve Brown</cp:lastModifiedBy>
  <cp:lastPrinted>2023-10-30T06:13:12Z</cp:lastPrinted>
  <dcterms:created xsi:type="dcterms:W3CDTF">2023-02-08T03:48:38Z</dcterms:created>
  <dcterms:modified xsi:type="dcterms:W3CDTF">2023-11-27T05:07:40Z</dcterms:modified>
</cp:coreProperties>
</file>