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A Forms ORDER\AA Forms ORDER PP\"/>
    </mc:Choice>
  </mc:AlternateContent>
  <xr:revisionPtr revIDLastSave="0" documentId="8_{67ED5011-BE53-4F4D-8BF3-6E6B264D9C3A}" xr6:coauthVersionLast="47" xr6:coauthVersionMax="47" xr10:uidLastSave="{00000000-0000-0000-0000-000000000000}"/>
  <workbookProtection workbookAlgorithmName="SHA-512" workbookHashValue="7PDg/vodxtq7ZDAJ/4HBpS8QWG5rtwna2fAOw0UtXTm+8Rp07Bv8S2t8lYZWsDxbstz8DV6rMRyF7J66GPEHYQ==" workbookSaltValue="kFn3IJr0JXo6pbE+AK8w7A==" workbookSpinCount="100000" lockStructure="1"/>
  <bookViews>
    <workbookView xWindow="855" yWindow="0" windowWidth="24630" windowHeight="15240" xr2:uid="{D15A6B64-788D-4D31-8BA1-75DBD82C4275}"/>
  </bookViews>
  <sheets>
    <sheet name="Order" sheetId="1" r:id="rId1"/>
    <sheet name="Print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S76" i="1" l="1"/>
  <c r="S75" i="1"/>
  <c r="S74" i="1"/>
  <c r="S73" i="1"/>
  <c r="S72" i="1"/>
  <c r="S71" i="1"/>
  <c r="S70" i="1"/>
  <c r="S69" i="1"/>
  <c r="S68" i="1"/>
  <c r="S67" i="1"/>
  <c r="S66" i="1"/>
  <c r="S65" i="1"/>
  <c r="S64" i="1"/>
  <c r="S51" i="1"/>
  <c r="S50" i="1"/>
  <c r="S49" i="1"/>
  <c r="S48" i="1"/>
  <c r="S47" i="1"/>
  <c r="S46" i="1"/>
  <c r="S45" i="1"/>
  <c r="S43" i="1"/>
  <c r="S42" i="1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1" i="1" l="1"/>
  <c r="S90" i="1"/>
  <c r="S55" i="1"/>
  <c r="S54" i="1"/>
  <c r="I2" i="2" l="1"/>
  <c r="I6" i="2"/>
  <c r="J6" i="2"/>
  <c r="K6" i="2"/>
  <c r="E6" i="2"/>
  <c r="F6" i="2"/>
  <c r="G6" i="2"/>
  <c r="C6" i="2"/>
  <c r="B6" i="2"/>
  <c r="A6" i="2"/>
  <c r="F4" i="2"/>
  <c r="B4" i="2"/>
  <c r="B3" i="2"/>
  <c r="B2" i="2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52" i="1"/>
  <c r="S53" i="1"/>
  <c r="S56" i="1"/>
  <c r="S57" i="1"/>
  <c r="S61" i="1"/>
  <c r="S58" i="1"/>
  <c r="S59" i="1"/>
  <c r="S60" i="1"/>
  <c r="S62" i="1"/>
  <c r="S63" i="1"/>
  <c r="S78" i="1"/>
  <c r="S79" i="1"/>
  <c r="S80" i="1"/>
  <c r="S81" i="1"/>
  <c r="S82" i="1"/>
  <c r="S83" i="1"/>
  <c r="S84" i="1"/>
  <c r="S85" i="1"/>
  <c r="S86" i="1"/>
  <c r="S87" i="1"/>
  <c r="S77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51" i="1" l="1"/>
  <c r="S154" i="1"/>
  <c r="Q154" i="1"/>
  <c r="S13" i="1"/>
  <c r="P10" i="1"/>
  <c r="S4" i="1"/>
  <c r="R4" i="1"/>
  <c r="X2" i="1" l="1"/>
  <c r="X3" i="1" s="1"/>
  <c r="S152" i="1"/>
  <c r="S153" i="1" s="1"/>
  <c r="S155" i="1" l="1"/>
</calcChain>
</file>

<file path=xl/sharedStrings.xml><?xml version="1.0" encoding="utf-8"?>
<sst xmlns="http://schemas.openxmlformats.org/spreadsheetml/2006/main" count="1759" uniqueCount="418">
  <si>
    <t>ITEM DESCRIPTIONS</t>
  </si>
  <si>
    <t>MIN</t>
  </si>
  <si>
    <t>PRICE</t>
  </si>
  <si>
    <t>YOUR</t>
  </si>
  <si>
    <t>ORDER</t>
  </si>
  <si>
    <t>Model</t>
  </si>
  <si>
    <t>Display</t>
  </si>
  <si>
    <t>Processor</t>
  </si>
  <si>
    <t>Memory</t>
  </si>
  <si>
    <t>RAM</t>
  </si>
  <si>
    <t>OpSys</t>
  </si>
  <si>
    <t>Main Cam</t>
  </si>
  <si>
    <t>Selfie</t>
  </si>
  <si>
    <t>RRP</t>
  </si>
  <si>
    <t>inc GST</t>
  </si>
  <si>
    <t>Order Qty</t>
  </si>
  <si>
    <t>$ Ext</t>
  </si>
  <si>
    <t>ENTER…</t>
  </si>
  <si>
    <t>Date:</t>
  </si>
  <si>
    <t>CALC..</t>
  </si>
  <si>
    <t>Order $</t>
  </si>
  <si>
    <t>Fee 1.5%</t>
  </si>
  <si>
    <t>Are you paying with an AmEx card?</t>
  </si>
  <si>
    <t>Brand</t>
  </si>
  <si>
    <t>ACCOUNT NAME</t>
  </si>
  <si>
    <t>CONTACT NAME</t>
  </si>
  <si>
    <t>ORDER No</t>
  </si>
  <si>
    <t>CARD No</t>
  </si>
  <si>
    <t>PHONE</t>
  </si>
  <si>
    <t>EXPIRY</t>
  </si>
  <si>
    <t>CVV</t>
  </si>
  <si>
    <t>DELIVERY ADDRESS</t>
  </si>
  <si>
    <t>POSTCODE</t>
  </si>
  <si>
    <t>TECHNOLOGICA PTY LTD   ABN 62 056 429 504</t>
  </si>
  <si>
    <t>ACCT No</t>
  </si>
  <si>
    <t>PLEASE DEBIT MY CREDIT CARD:</t>
  </si>
  <si>
    <t>Your Order…</t>
  </si>
  <si>
    <t>Payment Details…</t>
  </si>
  <si>
    <t>Your Details…</t>
  </si>
  <si>
    <t>Colour</t>
  </si>
  <si>
    <t>Barcode</t>
  </si>
  <si>
    <t>QTY</t>
  </si>
  <si>
    <t>ex GST</t>
  </si>
  <si>
    <t xml:space="preserve">      Phone: (03) 9499 7771 | Post: PO Box 2074, EAST IVANHOE, VIC 3079 | Web: www.technologica.com.au | Email: sales@technologica.com.au</t>
  </si>
  <si>
    <t>Excel Format Order Form:</t>
  </si>
  <si>
    <t>Hide Columns U - X</t>
  </si>
  <si>
    <t>Protect sheet</t>
  </si>
  <si>
    <t>Save</t>
  </si>
  <si>
    <t>Paste values only for products</t>
  </si>
  <si>
    <t>Enter date, date seq</t>
  </si>
  <si>
    <t>Samsung</t>
  </si>
  <si>
    <t>Octa Core</t>
  </si>
  <si>
    <t>128GB</t>
  </si>
  <si>
    <t>8GB</t>
  </si>
  <si>
    <t>Android 13</t>
  </si>
  <si>
    <t>12MP</t>
  </si>
  <si>
    <t>Cream</t>
  </si>
  <si>
    <t>Green</t>
  </si>
  <si>
    <t>Black</t>
  </si>
  <si>
    <t>256GB</t>
  </si>
  <si>
    <t>512GB</t>
  </si>
  <si>
    <t>12GB</t>
  </si>
  <si>
    <t/>
  </si>
  <si>
    <t>6GB</t>
  </si>
  <si>
    <t>Graphite</t>
  </si>
  <si>
    <t>4GB</t>
  </si>
  <si>
    <t>8MP</t>
  </si>
  <si>
    <t>5MP</t>
  </si>
  <si>
    <t>Blue</t>
  </si>
  <si>
    <t>Grey</t>
  </si>
  <si>
    <t>OPPO HANDSETS</t>
  </si>
  <si>
    <t>Oppo</t>
  </si>
  <si>
    <t>6.5" HD+</t>
  </si>
  <si>
    <t>Octacore MediaTek Helio G35</t>
  </si>
  <si>
    <t>64GB</t>
  </si>
  <si>
    <t>ColorOS 11.1</t>
  </si>
  <si>
    <t>6.5" FHD+</t>
  </si>
  <si>
    <t>16MP</t>
  </si>
  <si>
    <t>A17</t>
  </si>
  <si>
    <t>Vivo</t>
  </si>
  <si>
    <t>Funtouch 11.1 (Android)</t>
  </si>
  <si>
    <t>6.58" FHD+</t>
  </si>
  <si>
    <t>128GB Exp</t>
  </si>
  <si>
    <t>Y52 5G 128GB</t>
  </si>
  <si>
    <t>Dimensity 700</t>
  </si>
  <si>
    <t>48MP+2MP+2MP</t>
  </si>
  <si>
    <t>32GB</t>
  </si>
  <si>
    <t>2GB</t>
  </si>
  <si>
    <t xml:space="preserve"> </t>
  </si>
  <si>
    <t>Aspera</t>
  </si>
  <si>
    <t xml:space="preserve">5MP </t>
  </si>
  <si>
    <t>2MP</t>
  </si>
  <si>
    <t>32GB Exp</t>
  </si>
  <si>
    <t>Android 10</t>
  </si>
  <si>
    <t>Konka</t>
  </si>
  <si>
    <t>U6</t>
  </si>
  <si>
    <t>2.3" QVGA LCD</t>
  </si>
  <si>
    <t>1.3GHz Dual-Core</t>
  </si>
  <si>
    <t>512MB</t>
  </si>
  <si>
    <t>Android Kit Kat</t>
  </si>
  <si>
    <t>69 41202906131</t>
  </si>
  <si>
    <t>Alcatel</t>
  </si>
  <si>
    <t>3T Tablet (4G)</t>
  </si>
  <si>
    <t>8" HD IPS</t>
  </si>
  <si>
    <t>MTK 8766 Quad Core</t>
  </si>
  <si>
    <t>16GB</t>
  </si>
  <si>
    <t>5MP af</t>
  </si>
  <si>
    <t>5MP ff</t>
  </si>
  <si>
    <t xml:space="preserve"> 48 94461868400</t>
  </si>
  <si>
    <t>Exynos W920</t>
  </si>
  <si>
    <t xml:space="preserve">1.5GB </t>
  </si>
  <si>
    <t>AndroidWear 3</t>
  </si>
  <si>
    <t>IP68/MIL-STD-810H</t>
  </si>
  <si>
    <t>1.4" Display</t>
  </si>
  <si>
    <t>Watch5 Pro 45mm</t>
  </si>
  <si>
    <t>Gray</t>
  </si>
  <si>
    <t>TicTocTrack</t>
  </si>
  <si>
    <t>Gator 3G GPS Watch</t>
  </si>
  <si>
    <t>1.5"</t>
  </si>
  <si>
    <t>Voice calls, text, SMS</t>
  </si>
  <si>
    <t>GPS Tracking</t>
  </si>
  <si>
    <t>93 69999065973</t>
  </si>
  <si>
    <t>93 69999065980</t>
  </si>
  <si>
    <t>Pink</t>
  </si>
  <si>
    <t>93 69999065997</t>
  </si>
  <si>
    <t>GST 10%</t>
  </si>
  <si>
    <t>ORDER TOTAL $</t>
  </si>
  <si>
    <t>$</t>
  </si>
  <si>
    <t>TOTAL</t>
  </si>
  <si>
    <t>COMMENTS…</t>
  </si>
  <si>
    <t>48MB</t>
  </si>
  <si>
    <t>0.3MP</t>
  </si>
  <si>
    <t>Nokia</t>
  </si>
  <si>
    <t>5MP Flash</t>
  </si>
  <si>
    <t>Purple</t>
  </si>
  <si>
    <t>pcs</t>
  </si>
  <si>
    <t>SAMSUNG Galaxy A Series</t>
  </si>
  <si>
    <t>No</t>
  </si>
  <si>
    <t>UNLOCKED DEVICE RANGE</t>
  </si>
  <si>
    <t>OPPA17BLU</t>
  </si>
  <si>
    <t>VIVY52BLK</t>
  </si>
  <si>
    <t>KONU6BLK</t>
  </si>
  <si>
    <t>ALCTAB9032XBLK</t>
  </si>
  <si>
    <t>SAMWAT5PROBLK</t>
  </si>
  <si>
    <t>SAMWAT5PROGRY</t>
  </si>
  <si>
    <t>TICTOCBLK</t>
  </si>
  <si>
    <t>TICTOCBLU</t>
  </si>
  <si>
    <t>TICTOCPNK</t>
  </si>
  <si>
    <t xml:space="preserve">     1. Complete      2. Save  File      3. Email!</t>
  </si>
  <si>
    <t>6.3" HD+</t>
  </si>
  <si>
    <t>Charcoal</t>
  </si>
  <si>
    <t>Mint</t>
  </si>
  <si>
    <t>A34 5G 128GB</t>
  </si>
  <si>
    <t>6.6" Inf-U FHD+</t>
  </si>
  <si>
    <t>Mediatetk MT6877V</t>
  </si>
  <si>
    <t>48MP+8MP+5MP</t>
  </si>
  <si>
    <t>13MP</t>
  </si>
  <si>
    <t>88 06094870763</t>
  </si>
  <si>
    <t>ASPR40BLK</t>
  </si>
  <si>
    <t>Available stock varies. Please email sales@technologica.com.au to enquire what's on the shelf!</t>
  </si>
  <si>
    <t>Refreshed</t>
  </si>
  <si>
    <t>Refurbished</t>
  </si>
  <si>
    <t>Apple</t>
  </si>
  <si>
    <t>Completely refurbed to "As Good As New"!</t>
  </si>
  <si>
    <t>Refreshed to at least Grade 'B' or better!</t>
  </si>
  <si>
    <t>ASPAS5BLK</t>
  </si>
  <si>
    <t>AS5</t>
  </si>
  <si>
    <t>5" TN</t>
  </si>
  <si>
    <t>ColorOS 12.1</t>
  </si>
  <si>
    <t>Dual 50+2MP</t>
  </si>
  <si>
    <t>OPPA78BLK5G</t>
  </si>
  <si>
    <t>OPPA78BLU5G</t>
  </si>
  <si>
    <t>A78 5G</t>
  </si>
  <si>
    <t>6.56" FHD+</t>
  </si>
  <si>
    <t>Octacore Mediatek 6833</t>
  </si>
  <si>
    <t>ColorOS 13</t>
  </si>
  <si>
    <t>6932 1693 26032</t>
  </si>
  <si>
    <t>6932 1693 26094</t>
  </si>
  <si>
    <t>SAMSUNG Galaxy S23 FE Series</t>
  </si>
  <si>
    <t>SAMS23FE128GRA</t>
  </si>
  <si>
    <t xml:space="preserve">S23FE 128GB </t>
  </si>
  <si>
    <t xml:space="preserve">6.4" FHD+ </t>
  </si>
  <si>
    <t>Triple 50+8+12,30x Zoom</t>
  </si>
  <si>
    <t>10MP</t>
  </si>
  <si>
    <t>SAMS23FE128PUR</t>
  </si>
  <si>
    <t>SAMS23FE128CRM</t>
  </si>
  <si>
    <t>SAMS23FE128MNT</t>
  </si>
  <si>
    <t>SAMS23FE256GRA</t>
  </si>
  <si>
    <t xml:space="preserve">S23FE 256GB </t>
  </si>
  <si>
    <t>SAMS23FE256PUR</t>
  </si>
  <si>
    <t>SAMS23FE256CRM</t>
  </si>
  <si>
    <t>SAMS23FE256MNT</t>
  </si>
  <si>
    <t>6.56" LCD</t>
  </si>
  <si>
    <t>6932 1693 20361</t>
  </si>
  <si>
    <t>VIVO Handsets</t>
  </si>
  <si>
    <t>NOKIA Handsets</t>
  </si>
  <si>
    <t>Nokia 105</t>
  </si>
  <si>
    <t>1.8" LCD</t>
  </si>
  <si>
    <t>microSDHC</t>
  </si>
  <si>
    <t>NOKC02BLU</t>
  </si>
  <si>
    <t>C02</t>
  </si>
  <si>
    <t>5.45" HD+</t>
  </si>
  <si>
    <t>Android 12 Go</t>
  </si>
  <si>
    <t>Dark Cyan</t>
  </si>
  <si>
    <t>ASPERA Handsets</t>
  </si>
  <si>
    <t>SC9863A1 Oicta Core</t>
  </si>
  <si>
    <t>Android 13 Go</t>
  </si>
  <si>
    <t>ASPAS8</t>
  </si>
  <si>
    <t>AS8</t>
  </si>
  <si>
    <t>8MP + 0.08MP</t>
  </si>
  <si>
    <t>ASPAS9</t>
  </si>
  <si>
    <t>AS9</t>
  </si>
  <si>
    <t>UMS9230 Octa Core</t>
  </si>
  <si>
    <t>50MP + 2 MP</t>
  </si>
  <si>
    <t>R40 IP68</t>
  </si>
  <si>
    <t>2.4"</t>
  </si>
  <si>
    <t>Kai OS</t>
  </si>
  <si>
    <t>KONKA Handsets</t>
  </si>
  <si>
    <t>iPHONES</t>
  </si>
  <si>
    <t>SAMTABS9FEWIFI128GB</t>
  </si>
  <si>
    <t>Tab S9FE</t>
  </si>
  <si>
    <t>SAMTABS9FEWIFI256GB</t>
  </si>
  <si>
    <t>SAMTABS9FE+WIFI128GB</t>
  </si>
  <si>
    <t>Tab S9FE+</t>
  </si>
  <si>
    <t>SAMTABS9WIFI128GB</t>
  </si>
  <si>
    <t>Tab S9</t>
  </si>
  <si>
    <t>13MP Flash</t>
  </si>
  <si>
    <t>SAMTABS9+WIFI256GB</t>
  </si>
  <si>
    <t>Tab S9+</t>
  </si>
  <si>
    <t>SAMSUNG 5G Tablets</t>
  </si>
  <si>
    <t>SAMTABS9FE5G128GB</t>
  </si>
  <si>
    <t>SAMTABS9FE5G256GB</t>
  </si>
  <si>
    <t>SAMTABS9FE+5G128GB</t>
  </si>
  <si>
    <t>SAMTABS9FE+5G256GB</t>
  </si>
  <si>
    <t>SAMTABS9+5G256GB</t>
  </si>
  <si>
    <t>13+8MP Flash</t>
  </si>
  <si>
    <t>ALCATEL 4G Tablets</t>
  </si>
  <si>
    <t>Wearables</t>
  </si>
  <si>
    <t>Samsung Watch 5</t>
  </si>
  <si>
    <t>TICTOCTRACK Safety Watch</t>
  </si>
  <si>
    <t>Ordered by:</t>
  </si>
  <si>
    <t>Comment:</t>
  </si>
  <si>
    <t>Card No:</t>
  </si>
  <si>
    <t>Exp:</t>
  </si>
  <si>
    <t>CCV:</t>
  </si>
  <si>
    <t>CODE</t>
  </si>
  <si>
    <t>Qty</t>
  </si>
  <si>
    <t>NOK105BLK</t>
  </si>
  <si>
    <t>SAMA34BLK</t>
  </si>
  <si>
    <t>OPPA54SBLU</t>
  </si>
  <si>
    <t>Triple 50+2+2MP</t>
  </si>
  <si>
    <t>6944 2846 92596</t>
  </si>
  <si>
    <t>NOKC32GRN</t>
  </si>
  <si>
    <t>C32</t>
  </si>
  <si>
    <t>6.5" LCD</t>
  </si>
  <si>
    <t>50+2MP Flash</t>
  </si>
  <si>
    <t>NOKC32PNK</t>
  </si>
  <si>
    <t>SAMA05SBLK</t>
  </si>
  <si>
    <t>6.7" Inf-U HD+</t>
  </si>
  <si>
    <t>Snapdragon 680 Octa core</t>
  </si>
  <si>
    <t>SAMA155GBLK</t>
  </si>
  <si>
    <t>A15 5G 128GB</t>
  </si>
  <si>
    <t>Mediatetk 6100+</t>
  </si>
  <si>
    <t>50MP+5MP+2MP</t>
  </si>
  <si>
    <t>SAMA255GBLK</t>
  </si>
  <si>
    <t>A25 5G 128GB</t>
  </si>
  <si>
    <t>Exynos 1280</t>
  </si>
  <si>
    <t>50MP+8MP+2MP</t>
  </si>
  <si>
    <t>ASPR10BLK</t>
  </si>
  <si>
    <t>R10 IP68</t>
  </si>
  <si>
    <t>ASPF48BLK</t>
  </si>
  <si>
    <t>128MB Exp</t>
  </si>
  <si>
    <t>64MB</t>
  </si>
  <si>
    <t>SAMTABA9+WIFI64GBGREY</t>
  </si>
  <si>
    <t>Tab A9+</t>
  </si>
  <si>
    <t>SAMTABA9+WIFI128GBGREY</t>
  </si>
  <si>
    <t>SAMTABA9+5G64GBGREY</t>
  </si>
  <si>
    <t>SAMTABA9+5G128GBGREY</t>
  </si>
  <si>
    <t>Tablets</t>
  </si>
  <si>
    <t>SAMSUNG Wi-Fi Tablets</t>
  </si>
  <si>
    <t>11.9"  Display</t>
  </si>
  <si>
    <t xml:space="preserve">64GB </t>
  </si>
  <si>
    <t>10.9"  Display</t>
  </si>
  <si>
    <t>12.4"  Display</t>
  </si>
  <si>
    <t>SAMTABS9FE+WIFI256GB</t>
  </si>
  <si>
    <t>11.0"  Display</t>
  </si>
  <si>
    <t>SAMTABS9WIFI256GB</t>
  </si>
  <si>
    <t>SAMTABS9+WIFI512GB</t>
  </si>
  <si>
    <t>SAMTABS95G128GB</t>
  </si>
  <si>
    <t>SAMTABS95G256GB</t>
  </si>
  <si>
    <t>SAMTABS9+5G512GB</t>
  </si>
  <si>
    <t>SAMSUNG Galaxy S24 Series</t>
  </si>
  <si>
    <t>SAMS24BLK256</t>
  </si>
  <si>
    <t>S24 256GB</t>
  </si>
  <si>
    <t>6.2" 2X FHD+</t>
  </si>
  <si>
    <t>Exynos 2400</t>
  </si>
  <si>
    <t>Android 14</t>
  </si>
  <si>
    <t>Triple 50+10+12MP</t>
  </si>
  <si>
    <t>SAMS24GRY256</t>
  </si>
  <si>
    <t>SAMS24VIO256</t>
  </si>
  <si>
    <t>Violet</t>
  </si>
  <si>
    <t>SAMS24YEL256</t>
  </si>
  <si>
    <t>Yellow</t>
  </si>
  <si>
    <t>SAMS24BLK512</t>
  </si>
  <si>
    <t>S24 512GB</t>
  </si>
  <si>
    <t>SAMS24GRY512</t>
  </si>
  <si>
    <t>SAMS24VIO512</t>
  </si>
  <si>
    <t>SAMS24YEL512</t>
  </si>
  <si>
    <t>SAMSUNG Galaxy S24+ Series</t>
  </si>
  <si>
    <t>SAMS24+BLK256</t>
  </si>
  <si>
    <t>S24+ 256GB</t>
  </si>
  <si>
    <t>6.7" 2X FHD+</t>
  </si>
  <si>
    <t>SAMS24+GRY256</t>
  </si>
  <si>
    <t>SAMS24+VIO256</t>
  </si>
  <si>
    <t>SAMS24+YEL256</t>
  </si>
  <si>
    <t>SAMS24+BLK512</t>
  </si>
  <si>
    <t>S24+ 512GB</t>
  </si>
  <si>
    <t>SAMS24+GRY512</t>
  </si>
  <si>
    <t>SAMS24+VIO512</t>
  </si>
  <si>
    <t>SAMS24+YEL512</t>
  </si>
  <si>
    <t>SAMSUNG Galaxy S24 Ultra Series</t>
  </si>
  <si>
    <t>SAMS24UBLK256</t>
  </si>
  <si>
    <t>S24ULT 256GB</t>
  </si>
  <si>
    <t>6.8" 2X FHD+</t>
  </si>
  <si>
    <t>Snapdragon 8 Gen 3</t>
  </si>
  <si>
    <t>Quad 200+50+10+12MP</t>
  </si>
  <si>
    <t>SAMS24UGRY256</t>
  </si>
  <si>
    <t>SAMS24UVIO256</t>
  </si>
  <si>
    <t>SAMS24UYEL256</t>
  </si>
  <si>
    <t>SAMS24UBLK512</t>
  </si>
  <si>
    <t>S24ULT 512GB</t>
  </si>
  <si>
    <t>SAMS24UGRY512</t>
  </si>
  <si>
    <t>SAMS24UVIO512</t>
  </si>
  <si>
    <t>SAMS24UYEL512</t>
  </si>
  <si>
    <t>SAMS24UBLK1TB</t>
  </si>
  <si>
    <t>S24ULT 1TB</t>
  </si>
  <si>
    <t>1TB</t>
  </si>
  <si>
    <t>SAMS24UGRY1TB</t>
  </si>
  <si>
    <t>SAMS24UVIO1TB</t>
  </si>
  <si>
    <t>SAMS24UYEL1TB</t>
  </si>
  <si>
    <t>A05 128GB</t>
  </si>
  <si>
    <t>50MP+2MP+2MP</t>
  </si>
  <si>
    <t>A54s</t>
  </si>
  <si>
    <t>F48 Bar</t>
  </si>
  <si>
    <t>MTK6762V Octa Core</t>
  </si>
  <si>
    <t>OPPA17BLK</t>
  </si>
  <si>
    <t>6932 1693 20344</t>
  </si>
  <si>
    <t>OPPA784GBLK</t>
  </si>
  <si>
    <t>A78 4G</t>
  </si>
  <si>
    <t>6.43" FHD+</t>
  </si>
  <si>
    <t>Qualcomm Snapdragon 680</t>
  </si>
  <si>
    <t>OPPA784GAQ</t>
  </si>
  <si>
    <t>Aqua Green</t>
  </si>
  <si>
    <t>Motorola Handsets</t>
  </si>
  <si>
    <t>MOTG04BLK</t>
  </si>
  <si>
    <t>Motorola</t>
  </si>
  <si>
    <t xml:space="preserve">G04 4G </t>
  </si>
  <si>
    <t>6.6" HD+</t>
  </si>
  <si>
    <t>Unisoc T606</t>
  </si>
  <si>
    <t>4GB exp</t>
  </si>
  <si>
    <t>84 0023256318</t>
  </si>
  <si>
    <t>MOTG04BLU</t>
  </si>
  <si>
    <t>84 0023259371</t>
  </si>
  <si>
    <t>MOTG04ORG</t>
  </si>
  <si>
    <t>Orange</t>
  </si>
  <si>
    <t>84 0023259388</t>
  </si>
  <si>
    <t>MOTG24CHAR</t>
  </si>
  <si>
    <t xml:space="preserve">G24 4G </t>
  </si>
  <si>
    <t>MediaTek Helio G85</t>
  </si>
  <si>
    <t xml:space="preserve">128GB </t>
  </si>
  <si>
    <t>50MP</t>
  </si>
  <si>
    <t>84 0023259449</t>
  </si>
  <si>
    <t>MOTG24GRN</t>
  </si>
  <si>
    <t>MediaTek Helio G86</t>
  </si>
  <si>
    <t>84 0023259494</t>
  </si>
  <si>
    <t>MOTG24LAV</t>
  </si>
  <si>
    <t>MediaTek Helio G87</t>
  </si>
  <si>
    <t>Lavender</t>
  </si>
  <si>
    <t>84 0023259463</t>
  </si>
  <si>
    <t>MOTG54IND</t>
  </si>
  <si>
    <t xml:space="preserve">G54 5G </t>
  </si>
  <si>
    <t>MediaTek Dimensity 7020</t>
  </si>
  <si>
    <t>Indigo Blue</t>
  </si>
  <si>
    <t>84 0023252914</t>
  </si>
  <si>
    <t>MOTG54MID</t>
  </si>
  <si>
    <t>MediaTek Dimensity 7021</t>
  </si>
  <si>
    <t>Midnight Blue</t>
  </si>
  <si>
    <t>84 0023251061</t>
  </si>
  <si>
    <t>MOTG84BLU</t>
  </si>
  <si>
    <t xml:space="preserve">G84 5G </t>
  </si>
  <si>
    <t>Snapdragon 695</t>
  </si>
  <si>
    <t xml:space="preserve">256GB </t>
  </si>
  <si>
    <t>50+8MP</t>
  </si>
  <si>
    <t>84 0023258282</t>
  </si>
  <si>
    <t>MOTG84MAG</t>
  </si>
  <si>
    <t>Magenta</t>
  </si>
  <si>
    <t>84 0023258268</t>
  </si>
  <si>
    <t>SAMA355GNAVY</t>
  </si>
  <si>
    <t>A35 5G 128GB</t>
  </si>
  <si>
    <t>Exynos 1380</t>
  </si>
  <si>
    <t>Navy</t>
  </si>
  <si>
    <t>88060 95532332</t>
  </si>
  <si>
    <t>SAMA355GICE</t>
  </si>
  <si>
    <t>Ice Blue</t>
  </si>
  <si>
    <t>88060 95532363</t>
  </si>
  <si>
    <t>SAMA555GNAVY</t>
  </si>
  <si>
    <t>A55 5G 128GB</t>
  </si>
  <si>
    <t>6.6" Inf-O FHD+</t>
  </si>
  <si>
    <t>Exynos 1480</t>
  </si>
  <si>
    <t>50MP+12MP+5MP</t>
  </si>
  <si>
    <t>32MP</t>
  </si>
  <si>
    <t>88060 95532295</t>
  </si>
  <si>
    <t>SAMA555GLILAC</t>
  </si>
  <si>
    <t>Lilac</t>
  </si>
  <si>
    <t>88060 95532325</t>
  </si>
  <si>
    <t>ASPF50BLK</t>
  </si>
  <si>
    <t>F50 Bar</t>
  </si>
  <si>
    <t>2.8"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</si>
</sst>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 tint="-0.249977111117893"/>
      <name val="Comic Sans MS"/>
      <family val="4"/>
    </font>
    <font>
      <b/>
      <sz val="10"/>
      <name val="Arial Narrow"/>
      <family val="2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i/>
      <sz val="10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13" xfId="0" applyFont="1" applyFill="1" applyBorder="1" applyAlignment="1" applyProtection="1">
      <alignment horizontal="right" vertical="center"/>
      <protection hidden="1"/>
    </xf>
    <xf numFmtId="1" fontId="2" fillId="2" borderId="13" xfId="0" applyNumberFormat="1" applyFont="1" applyFill="1" applyBorder="1" applyAlignment="1" applyProtection="1">
      <alignment horizontal="right" vertical="center"/>
      <protection hidden="1"/>
    </xf>
    <xf numFmtId="0" fontId="2" fillId="2" borderId="6" xfId="0" applyFont="1" applyFill="1" applyBorder="1" applyAlignment="1" applyProtection="1">
      <alignment horizontal="right" vertical="center"/>
      <protection hidden="1"/>
    </xf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0" fillId="2" borderId="9" xfId="0" applyFill="1" applyBorder="1" applyProtection="1">
      <protection hidden="1"/>
    </xf>
    <xf numFmtId="15" fontId="0" fillId="2" borderId="10" xfId="0" applyNumberFormat="1" applyFill="1" applyBorder="1" applyProtection="1">
      <protection hidden="1"/>
    </xf>
    <xf numFmtId="2" fontId="0" fillId="2" borderId="10" xfId="0" applyNumberForma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0" fillId="2" borderId="5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right"/>
      <protection hidden="1"/>
    </xf>
    <xf numFmtId="15" fontId="8" fillId="2" borderId="0" xfId="0" applyNumberFormat="1" applyFont="1" applyFill="1" applyProtection="1"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3" fillId="2" borderId="12" xfId="0" applyFont="1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4" fillId="2" borderId="1" xfId="0" applyFont="1" applyFill="1" applyBorder="1" applyProtection="1">
      <protection hidden="1"/>
    </xf>
    <xf numFmtId="0" fontId="14" fillId="2" borderId="2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14" fillId="2" borderId="9" xfId="0" applyFont="1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14" fillId="2" borderId="5" xfId="0" applyFont="1" applyFill="1" applyBorder="1" applyProtection="1">
      <protection hidden="1"/>
    </xf>
    <xf numFmtId="0" fontId="14" fillId="2" borderId="6" xfId="0" applyFont="1" applyFill="1" applyBorder="1" applyAlignment="1" applyProtection="1">
      <alignment horizontal="right"/>
      <protection hidden="1"/>
    </xf>
    <xf numFmtId="0" fontId="0" fillId="2" borderId="8" xfId="0" applyFill="1" applyBorder="1" applyProtection="1"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15" fillId="2" borderId="13" xfId="0" applyFont="1" applyFill="1" applyBorder="1" applyProtection="1">
      <protection hidden="1"/>
    </xf>
    <xf numFmtId="0" fontId="11" fillId="2" borderId="14" xfId="0" applyFont="1" applyFill="1" applyBorder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1" fontId="3" fillId="2" borderId="3" xfId="0" applyNumberFormat="1" applyFont="1" applyFill="1" applyBorder="1" applyAlignment="1" applyProtection="1">
      <alignment horizontal="left" vertical="center"/>
      <protection hidden="1"/>
    </xf>
    <xf numFmtId="1" fontId="3" fillId="2" borderId="1" xfId="0" applyNumberFormat="1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1" fontId="3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right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17" fillId="2" borderId="1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2" fontId="6" fillId="2" borderId="0" xfId="0" applyNumberFormat="1" applyFont="1" applyFill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Alignment="1" applyProtection="1">
      <alignment horizontal="right"/>
      <protection hidden="1"/>
    </xf>
    <xf numFmtId="0" fontId="16" fillId="2" borderId="13" xfId="0" applyFont="1" applyFill="1" applyBorder="1" applyAlignment="1" applyProtection="1">
      <alignment horizontal="right"/>
      <protection hidden="1"/>
    </xf>
    <xf numFmtId="0" fontId="16" fillId="2" borderId="13" xfId="0" applyFont="1" applyFill="1" applyBorder="1" applyProtection="1">
      <protection hidden="1"/>
    </xf>
    <xf numFmtId="0" fontId="2" fillId="2" borderId="12" xfId="0" quotePrefix="1" applyFont="1" applyFill="1" applyBorder="1" applyAlignment="1" applyProtection="1">
      <alignment horizontal="right" vertical="center"/>
      <protection hidden="1"/>
    </xf>
    <xf numFmtId="0" fontId="2" fillId="2" borderId="12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0" fillId="2" borderId="5" xfId="0" applyFill="1" applyBorder="1" applyAlignment="1" applyProtection="1">
      <alignment horizontal="right"/>
      <protection hidden="1"/>
    </xf>
    <xf numFmtId="0" fontId="14" fillId="2" borderId="12" xfId="0" applyFont="1" applyFill="1" applyBorder="1" applyAlignment="1" applyProtection="1">
      <alignment horizontal="right"/>
      <protection hidden="1"/>
    </xf>
    <xf numFmtId="0" fontId="6" fillId="2" borderId="15" xfId="0" applyFont="1" applyFill="1" applyBorder="1"/>
    <xf numFmtId="164" fontId="6" fillId="2" borderId="15" xfId="0" applyNumberFormat="1" applyFont="1" applyFill="1" applyBorder="1"/>
    <xf numFmtId="2" fontId="6" fillId="2" borderId="15" xfId="0" applyNumberFormat="1" applyFont="1" applyFill="1" applyBorder="1"/>
    <xf numFmtId="0" fontId="6" fillId="2" borderId="16" xfId="0" applyFont="1" applyFill="1" applyBorder="1"/>
    <xf numFmtId="164" fontId="6" fillId="2" borderId="16" xfId="0" applyNumberFormat="1" applyFont="1" applyFill="1" applyBorder="1"/>
    <xf numFmtId="2" fontId="6" fillId="2" borderId="16" xfId="0" applyNumberFormat="1" applyFont="1" applyFill="1" applyBorder="1"/>
    <xf numFmtId="2" fontId="6" fillId="2" borderId="18" xfId="0" applyNumberFormat="1" applyFont="1" applyFill="1" applyBorder="1"/>
    <xf numFmtId="0" fontId="16" fillId="2" borderId="0" xfId="0" applyFont="1" applyFill="1" applyProtection="1">
      <protection hidden="1"/>
    </xf>
    <xf numFmtId="0" fontId="18" fillId="3" borderId="12" xfId="0" applyFont="1" applyFill="1" applyBorder="1" applyAlignment="1">
      <alignment vertical="center"/>
    </xf>
    <xf numFmtId="0" fontId="0" fillId="3" borderId="13" xfId="0" applyFill="1" applyBorder="1"/>
    <xf numFmtId="0" fontId="0" fillId="3" borderId="14" xfId="0" applyFill="1" applyBorder="1"/>
    <xf numFmtId="0" fontId="0" fillId="4" borderId="13" xfId="0" applyFill="1" applyBorder="1" applyProtection="1">
      <protection locked="0" hidden="1"/>
    </xf>
    <xf numFmtId="0" fontId="0" fillId="4" borderId="14" xfId="0" applyFill="1" applyBorder="1" applyProtection="1">
      <protection locked="0" hidden="1"/>
    </xf>
    <xf numFmtId="0" fontId="9" fillId="4" borderId="11" xfId="0" applyFont="1" applyFill="1" applyBorder="1" applyAlignment="1" applyProtection="1">
      <alignment horizontal="center" vertical="center"/>
      <protection locked="0" hidden="1"/>
    </xf>
    <xf numFmtId="0" fontId="0" fillId="4" borderId="7" xfId="0" applyFill="1" applyBorder="1" applyProtection="1">
      <protection locked="0" hidden="1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Protection="1">
      <protection locked="0"/>
    </xf>
    <xf numFmtId="0" fontId="19" fillId="2" borderId="0" xfId="0" applyFont="1" applyFill="1" applyProtection="1">
      <protection hidden="1"/>
    </xf>
    <xf numFmtId="0" fontId="20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0" fillId="0" borderId="6" xfId="0" applyBorder="1"/>
    <xf numFmtId="2" fontId="0" fillId="0" borderId="0" xfId="0" applyNumberFormat="1"/>
    <xf numFmtId="1" fontId="0" fillId="0" borderId="0" xfId="0" applyNumberFormat="1"/>
    <xf numFmtId="0" fontId="14" fillId="0" borderId="0" xfId="0" applyFont="1"/>
    <xf numFmtId="2" fontId="14" fillId="0" borderId="0" xfId="0" applyNumberFormat="1" applyFont="1"/>
    <xf numFmtId="1" fontId="14" fillId="0" borderId="0" xfId="0" applyNumberFormat="1" applyFont="1"/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6" xfId="0" applyFont="1" applyBorder="1"/>
    <xf numFmtId="2" fontId="0" fillId="2" borderId="16" xfId="0" applyNumberFormat="1" applyFill="1" applyBorder="1" applyProtection="1">
      <protection hidden="1"/>
    </xf>
    <xf numFmtId="2" fontId="0" fillId="2" borderId="14" xfId="0" applyNumberFormat="1" applyFill="1" applyBorder="1" applyProtection="1">
      <protection hidden="1"/>
    </xf>
    <xf numFmtId="2" fontId="16" fillId="2" borderId="14" xfId="0" applyNumberFormat="1" applyFont="1" applyFill="1" applyBorder="1" applyProtection="1">
      <protection hidden="1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14" fillId="4" borderId="12" xfId="0" applyFont="1" applyFill="1" applyBorder="1" applyAlignment="1" applyProtection="1">
      <alignment horizontal="center"/>
      <protection locked="0" hidden="1"/>
    </xf>
    <xf numFmtId="0" fontId="14" fillId="4" borderId="13" xfId="0" applyFont="1" applyFill="1" applyBorder="1" applyAlignment="1" applyProtection="1">
      <alignment horizontal="center"/>
      <protection locked="0" hidden="1"/>
    </xf>
    <xf numFmtId="0" fontId="14" fillId="4" borderId="14" xfId="0" applyFont="1" applyFill="1" applyBorder="1" applyAlignment="1" applyProtection="1">
      <alignment horizontal="center"/>
      <protection locked="0" hidden="1"/>
    </xf>
    <xf numFmtId="0" fontId="0" fillId="4" borderId="13" xfId="0" applyFill="1" applyBorder="1" applyAlignment="1" applyProtection="1">
      <alignment horizontal="left"/>
      <protection locked="0" hidden="1"/>
    </xf>
    <xf numFmtId="0" fontId="0" fillId="4" borderId="2" xfId="0" applyFill="1" applyBorder="1" applyAlignment="1" applyProtection="1">
      <alignment horizontal="left"/>
      <protection locked="0" hidden="1"/>
    </xf>
    <xf numFmtId="0" fontId="0" fillId="4" borderId="3" xfId="0" applyFill="1" applyBorder="1" applyAlignment="1" applyProtection="1">
      <alignment horizontal="left"/>
      <protection locked="0" hidden="1"/>
    </xf>
    <xf numFmtId="0" fontId="0" fillId="4" borderId="6" xfId="0" applyFill="1" applyBorder="1" applyAlignment="1" applyProtection="1">
      <alignment horizontal="left"/>
      <protection locked="0" hidden="1"/>
    </xf>
    <xf numFmtId="0" fontId="0" fillId="4" borderId="12" xfId="0" applyFill="1" applyBorder="1" applyAlignment="1" applyProtection="1">
      <alignment horizontal="center"/>
      <protection locked="0" hidden="1"/>
    </xf>
    <xf numFmtId="0" fontId="0" fillId="4" borderId="13" xfId="0" applyFill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3</xdr:col>
      <xdr:colOff>438150</xdr:colOff>
      <xdr:row>2</xdr:row>
      <xdr:rowOff>134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45E122-A573-1A66-855A-5D4AF0145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8575"/>
          <a:ext cx="2400300" cy="524009"/>
        </a:xfrm>
        <a:prstGeom prst="rect">
          <a:avLst/>
        </a:prstGeom>
      </xdr:spPr>
    </xdr:pic>
    <xdr:clientData/>
  </xdr:twoCellAnchor>
  <xdr:twoCellAnchor editAs="oneCell">
    <xdr:from>
      <xdr:col>14</xdr:col>
      <xdr:colOff>238126</xdr:colOff>
      <xdr:row>0</xdr:row>
      <xdr:rowOff>95251</xdr:rowOff>
    </xdr:from>
    <xdr:to>
      <xdr:col>18</xdr:col>
      <xdr:colOff>552450</xdr:colOff>
      <xdr:row>2</xdr:row>
      <xdr:rowOff>1679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3D8B04-BD7B-638A-3489-FE5AC95FA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1" y="95251"/>
          <a:ext cx="1771649" cy="458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55E32-D354-4F25-8FC4-407570BAF622}">
  <dimension ref="A1:AH155"/>
  <sheetViews>
    <sheetView tabSelected="1" workbookViewId="0">
      <pane ySplit="15" topLeftCell="A88" activePane="bottomLeft" state="frozen"/>
      <selection pane="bottomLeft" activeCell="U1" sqref="U1:X1048576"/>
    </sheetView>
  </sheetViews>
  <sheetFormatPr defaultRowHeight="15" x14ac:dyDescent="0.25"/>
  <cols>
    <col min="1" max="1" width="19.5703125" style="4" customWidth="1"/>
    <col min="2" max="2" width="17.7109375" style="4" customWidth="1"/>
    <col min="3" max="3" width="12" style="4" customWidth="1"/>
    <col min="4" max="4" width="9.140625" style="4"/>
    <col min="5" max="5" width="21.140625" style="4" customWidth="1"/>
    <col min="6" max="6" width="7" style="4" customWidth="1"/>
    <col min="7" max="7" width="5.7109375" style="4" customWidth="1"/>
    <col min="8" max="8" width="9.42578125" style="4" customWidth="1"/>
    <col min="9" max="9" width="18.42578125" style="4" customWidth="1"/>
    <col min="10" max="11" width="9.140625" style="4"/>
    <col min="12" max="12" width="12.28515625" style="4" customWidth="1"/>
    <col min="13" max="13" width="9.140625" style="4"/>
    <col min="14" max="14" width="5.28515625" style="4" customWidth="1"/>
    <col min="15" max="16" width="6.42578125" style="4" customWidth="1"/>
    <col min="17" max="17" width="5.7109375" style="4" customWidth="1"/>
    <col min="18" max="18" width="3.28515625" style="4" customWidth="1"/>
    <col min="19" max="19" width="9.140625" style="4"/>
    <col min="20" max="20" width="11" style="86" customWidth="1"/>
    <col min="21" max="21" width="9.140625" style="4" hidden="1" customWidth="1"/>
    <col min="22" max="22" width="11" style="4" hidden="1" customWidth="1"/>
    <col min="23" max="23" width="10.28515625" style="4" hidden="1" customWidth="1"/>
    <col min="24" max="24" width="7.42578125" style="4" hidden="1" customWidth="1"/>
    <col min="25" max="16384" width="9.140625" style="4"/>
  </cols>
  <sheetData>
    <row r="1" spans="1:34" x14ac:dyDescent="0.25">
      <c r="U1" s="5" t="s">
        <v>17</v>
      </c>
      <c r="V1" s="6"/>
      <c r="W1" s="5" t="s">
        <v>19</v>
      </c>
      <c r="X1" s="6"/>
    </row>
    <row r="2" spans="1:34" ht="28.5" customHeight="1" x14ac:dyDescent="0.25">
      <c r="E2" s="73" t="s">
        <v>138</v>
      </c>
      <c r="F2" s="74"/>
      <c r="G2" s="74"/>
      <c r="H2" s="74"/>
      <c r="I2" s="74"/>
      <c r="J2" s="74"/>
      <c r="K2" s="74"/>
      <c r="L2" s="75"/>
      <c r="U2" s="8" t="s">
        <v>18</v>
      </c>
      <c r="V2" s="9">
        <v>45391</v>
      </c>
      <c r="W2" s="8" t="s">
        <v>20</v>
      </c>
      <c r="X2" s="10">
        <f>SUM(S16:S151)</f>
        <v>0</v>
      </c>
    </row>
    <row r="3" spans="1:34" ht="15.75" customHeight="1" x14ac:dyDescent="0.25">
      <c r="F3" s="11"/>
      <c r="H3" s="7" t="s">
        <v>44</v>
      </c>
      <c r="I3" s="72" t="s">
        <v>148</v>
      </c>
      <c r="U3" s="12"/>
      <c r="V3" s="13">
        <v>240409</v>
      </c>
      <c r="W3" s="12" t="s">
        <v>21</v>
      </c>
      <c r="X3" s="13">
        <f>X2*0.015</f>
        <v>0</v>
      </c>
    </row>
    <row r="4" spans="1:34" x14ac:dyDescent="0.25">
      <c r="B4" s="14" t="s">
        <v>33</v>
      </c>
      <c r="I4" s="15" t="s">
        <v>43</v>
      </c>
      <c r="R4" s="16" t="str">
        <f>"This order form current as at:"</f>
        <v>This order form current as at:</v>
      </c>
      <c r="S4" s="17">
        <f>V2</f>
        <v>45391</v>
      </c>
    </row>
    <row r="5" spans="1:34" ht="3" customHeight="1" x14ac:dyDescent="0.25">
      <c r="B5" s="11"/>
      <c r="S5" s="18"/>
    </row>
    <row r="6" spans="1:34" x14ac:dyDescent="0.25">
      <c r="B6" s="19" t="s">
        <v>38</v>
      </c>
      <c r="C6" s="20"/>
      <c r="D6" s="20"/>
      <c r="E6" s="20"/>
      <c r="F6" s="20"/>
      <c r="G6" s="20"/>
      <c r="H6" s="20"/>
      <c r="I6" s="20"/>
      <c r="J6" s="20"/>
      <c r="K6" s="21"/>
      <c r="L6" s="19" t="s">
        <v>37</v>
      </c>
      <c r="M6" s="20"/>
      <c r="N6" s="20"/>
      <c r="O6" s="20"/>
      <c r="P6" s="20"/>
      <c r="Q6" s="20"/>
      <c r="R6" s="20"/>
      <c r="S6" s="21"/>
      <c r="U6" s="4" t="s">
        <v>49</v>
      </c>
    </row>
    <row r="7" spans="1:34" x14ac:dyDescent="0.25">
      <c r="B7" s="60" t="s">
        <v>24</v>
      </c>
      <c r="C7" s="107"/>
      <c r="D7" s="107"/>
      <c r="E7" s="107"/>
      <c r="F7" s="107"/>
      <c r="G7" s="107"/>
      <c r="H7" s="1" t="s">
        <v>34</v>
      </c>
      <c r="I7" s="76"/>
      <c r="J7" s="2" t="s">
        <v>26</v>
      </c>
      <c r="K7" s="77"/>
      <c r="L7" s="22" t="s">
        <v>35</v>
      </c>
      <c r="M7" s="23"/>
      <c r="N7" s="23"/>
      <c r="O7" s="23"/>
      <c r="P7" s="23"/>
      <c r="Q7" s="24"/>
      <c r="R7" s="24"/>
      <c r="S7" s="6"/>
      <c r="U7" s="4" t="s">
        <v>48</v>
      </c>
    </row>
    <row r="8" spans="1:34" ht="15" customHeight="1" x14ac:dyDescent="0.25">
      <c r="B8" s="61" t="s">
        <v>25</v>
      </c>
      <c r="C8" s="107"/>
      <c r="D8" s="107"/>
      <c r="E8" s="107"/>
      <c r="F8" s="107"/>
      <c r="G8" s="107"/>
      <c r="H8" s="1" t="s">
        <v>28</v>
      </c>
      <c r="I8" s="76"/>
      <c r="J8" s="20"/>
      <c r="K8" s="21"/>
      <c r="L8" s="25" t="s">
        <v>27</v>
      </c>
      <c r="M8" s="104"/>
      <c r="N8" s="105"/>
      <c r="O8" s="105"/>
      <c r="P8" s="105"/>
      <c r="Q8" s="105"/>
      <c r="R8" s="106"/>
      <c r="S8" s="26"/>
      <c r="U8" s="4" t="s">
        <v>45</v>
      </c>
      <c r="AA8" s="27"/>
      <c r="AB8" s="28"/>
    </row>
    <row r="9" spans="1:34" ht="15" customHeight="1" x14ac:dyDescent="0.25">
      <c r="B9" s="62" t="s">
        <v>31</v>
      </c>
      <c r="C9" s="108"/>
      <c r="D9" s="108"/>
      <c r="E9" s="108"/>
      <c r="F9" s="108"/>
      <c r="G9" s="108"/>
      <c r="H9" s="108"/>
      <c r="I9" s="108"/>
      <c r="J9" s="108"/>
      <c r="K9" s="109"/>
      <c r="L9" s="29" t="s">
        <v>29</v>
      </c>
      <c r="M9" s="104"/>
      <c r="N9" s="106"/>
      <c r="O9" s="30" t="s">
        <v>30</v>
      </c>
      <c r="P9" s="111"/>
      <c r="Q9" s="112"/>
      <c r="R9" s="112"/>
      <c r="S9" s="31"/>
      <c r="U9" s="4" t="s">
        <v>46</v>
      </c>
      <c r="AA9" s="27"/>
      <c r="AB9" s="28"/>
    </row>
    <row r="10" spans="1:34" ht="15" customHeight="1" x14ac:dyDescent="0.25">
      <c r="B10" s="63"/>
      <c r="C10" s="110"/>
      <c r="D10" s="110"/>
      <c r="E10" s="110"/>
      <c r="F10" s="110"/>
      <c r="G10" s="110"/>
      <c r="H10" s="110"/>
      <c r="I10" s="110"/>
      <c r="J10" s="3" t="s">
        <v>32</v>
      </c>
      <c r="K10" s="79"/>
      <c r="L10" s="32" t="s">
        <v>22</v>
      </c>
      <c r="M10" s="20"/>
      <c r="N10" s="20"/>
      <c r="O10" s="78" t="s">
        <v>137</v>
      </c>
      <c r="P10" s="33" t="str">
        <f>IF(O10="Yes","1.5% processing fee applies","")</f>
        <v/>
      </c>
      <c r="Q10" s="20"/>
      <c r="R10" s="20"/>
      <c r="S10" s="21"/>
      <c r="U10" s="4" t="s">
        <v>47</v>
      </c>
    </row>
    <row r="11" spans="1:34" ht="15" customHeight="1" x14ac:dyDescent="0.25">
      <c r="B11" s="64" t="s">
        <v>129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3"/>
    </row>
    <row r="12" spans="1:34" ht="5.25" customHeight="1" x14ac:dyDescent="0.25"/>
    <row r="13" spans="1:34" x14ac:dyDescent="0.25">
      <c r="B13" s="19" t="s">
        <v>36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4" t="str">
        <f>"Order Form Unlocked Devices "&amp;V3</f>
        <v>Order Form Unlocked Devices 240409</v>
      </c>
    </row>
    <row r="14" spans="1:34" x14ac:dyDescent="0.25">
      <c r="B14" s="35" t="s">
        <v>0</v>
      </c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38"/>
      <c r="N14" s="39" t="s">
        <v>1</v>
      </c>
      <c r="O14" s="39" t="s">
        <v>2</v>
      </c>
      <c r="P14" s="40" t="s">
        <v>2</v>
      </c>
      <c r="Q14" s="41"/>
      <c r="R14" s="42" t="s">
        <v>3</v>
      </c>
      <c r="S14" s="43" t="s">
        <v>4</v>
      </c>
    </row>
    <row r="15" spans="1:34" x14ac:dyDescent="0.25">
      <c r="B15" s="44" t="s">
        <v>23</v>
      </c>
      <c r="C15" s="45" t="s">
        <v>5</v>
      </c>
      <c r="D15" s="46" t="s">
        <v>6</v>
      </c>
      <c r="E15" s="46" t="s">
        <v>7</v>
      </c>
      <c r="F15" s="46" t="s">
        <v>8</v>
      </c>
      <c r="G15" s="46" t="s">
        <v>9</v>
      </c>
      <c r="H15" s="46" t="s">
        <v>10</v>
      </c>
      <c r="I15" s="46" t="s">
        <v>11</v>
      </c>
      <c r="J15" s="46" t="s">
        <v>12</v>
      </c>
      <c r="K15" s="46" t="s">
        <v>39</v>
      </c>
      <c r="L15" s="46" t="s">
        <v>40</v>
      </c>
      <c r="M15" s="47" t="s">
        <v>13</v>
      </c>
      <c r="N15" s="48" t="s">
        <v>41</v>
      </c>
      <c r="O15" s="48" t="s">
        <v>42</v>
      </c>
      <c r="P15" s="49" t="s">
        <v>14</v>
      </c>
      <c r="Q15" s="50" t="s">
        <v>15</v>
      </c>
      <c r="R15" s="51"/>
      <c r="S15" s="52" t="s">
        <v>16</v>
      </c>
    </row>
    <row r="16" spans="1:34" x14ac:dyDescent="0.25">
      <c r="A16" s="84"/>
      <c r="B16" s="65" t="s">
        <v>291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5"/>
      <c r="O16" s="67"/>
      <c r="P16" s="67"/>
      <c r="Q16" s="80"/>
      <c r="R16" s="53" t="s">
        <v>62</v>
      </c>
      <c r="S16" s="99" t="str">
        <f t="shared" ref="S16:S81" si="0">IF(Q16="","",Q16*O16)</f>
        <v/>
      </c>
      <c r="Z16" s="54"/>
      <c r="AC16" s="54"/>
      <c r="AD16" s="55"/>
      <c r="AF16" s="54"/>
      <c r="AH16" s="54"/>
    </row>
    <row r="17" spans="1:19" x14ac:dyDescent="0.25">
      <c r="A17" s="85" t="s">
        <v>292</v>
      </c>
      <c r="B17" s="68" t="s">
        <v>50</v>
      </c>
      <c r="C17" s="68" t="s">
        <v>293</v>
      </c>
      <c r="D17" s="68" t="s">
        <v>294</v>
      </c>
      <c r="E17" s="68" t="s">
        <v>295</v>
      </c>
      <c r="F17" s="68" t="s">
        <v>59</v>
      </c>
      <c r="G17" s="68" t="s">
        <v>53</v>
      </c>
      <c r="H17" s="68" t="s">
        <v>296</v>
      </c>
      <c r="I17" s="68" t="s">
        <v>297</v>
      </c>
      <c r="J17" s="68" t="s">
        <v>55</v>
      </c>
      <c r="K17" s="68" t="s">
        <v>58</v>
      </c>
      <c r="L17" s="68">
        <v>0</v>
      </c>
      <c r="M17" s="69">
        <v>1399</v>
      </c>
      <c r="N17" s="68">
        <v>1</v>
      </c>
      <c r="O17" s="70">
        <v>1192.7999999999997</v>
      </c>
      <c r="P17" s="70">
        <v>1312.08</v>
      </c>
      <c r="Q17" s="81"/>
      <c r="R17" s="53" t="s">
        <v>135</v>
      </c>
      <c r="S17" s="99" t="str">
        <f t="shared" si="0"/>
        <v/>
      </c>
    </row>
    <row r="18" spans="1:19" x14ac:dyDescent="0.25">
      <c r="A18" s="85" t="s">
        <v>298</v>
      </c>
      <c r="B18" s="68" t="s">
        <v>50</v>
      </c>
      <c r="C18" s="68" t="s">
        <v>293</v>
      </c>
      <c r="D18" s="68" t="s">
        <v>294</v>
      </c>
      <c r="E18" s="68" t="s">
        <v>295</v>
      </c>
      <c r="F18" s="68" t="s">
        <v>59</v>
      </c>
      <c r="G18" s="68" t="s">
        <v>53</v>
      </c>
      <c r="H18" s="68" t="s">
        <v>296</v>
      </c>
      <c r="I18" s="68" t="s">
        <v>297</v>
      </c>
      <c r="J18" s="68" t="s">
        <v>55</v>
      </c>
      <c r="K18" s="68" t="s">
        <v>69</v>
      </c>
      <c r="L18" s="68">
        <v>0</v>
      </c>
      <c r="M18" s="69">
        <v>1399</v>
      </c>
      <c r="N18" s="68">
        <v>1</v>
      </c>
      <c r="O18" s="70">
        <v>1192.7999999999997</v>
      </c>
      <c r="P18" s="70">
        <v>1312.08</v>
      </c>
      <c r="Q18" s="81"/>
      <c r="R18" s="53" t="s">
        <v>135</v>
      </c>
      <c r="S18" s="99" t="str">
        <f t="shared" si="0"/>
        <v/>
      </c>
    </row>
    <row r="19" spans="1:19" x14ac:dyDescent="0.25">
      <c r="A19" s="85" t="s">
        <v>299</v>
      </c>
      <c r="B19" s="68" t="s">
        <v>50</v>
      </c>
      <c r="C19" s="68" t="s">
        <v>293</v>
      </c>
      <c r="D19" s="68" t="s">
        <v>294</v>
      </c>
      <c r="E19" s="68" t="s">
        <v>295</v>
      </c>
      <c r="F19" s="68" t="s">
        <v>59</v>
      </c>
      <c r="G19" s="68" t="s">
        <v>53</v>
      </c>
      <c r="H19" s="68" t="s">
        <v>296</v>
      </c>
      <c r="I19" s="68" t="s">
        <v>297</v>
      </c>
      <c r="J19" s="68" t="s">
        <v>55</v>
      </c>
      <c r="K19" s="68" t="s">
        <v>300</v>
      </c>
      <c r="L19" s="68">
        <v>0</v>
      </c>
      <c r="M19" s="69">
        <v>1399</v>
      </c>
      <c r="N19" s="68">
        <v>1</v>
      </c>
      <c r="O19" s="70">
        <v>1192.7999999999997</v>
      </c>
      <c r="P19" s="70">
        <v>1312.08</v>
      </c>
      <c r="Q19" s="81"/>
      <c r="R19" s="53" t="s">
        <v>135</v>
      </c>
      <c r="S19" s="99" t="str">
        <f t="shared" si="0"/>
        <v/>
      </c>
    </row>
    <row r="20" spans="1:19" x14ac:dyDescent="0.25">
      <c r="A20" s="85" t="s">
        <v>301</v>
      </c>
      <c r="B20" s="68" t="s">
        <v>50</v>
      </c>
      <c r="C20" s="68" t="s">
        <v>293</v>
      </c>
      <c r="D20" s="68" t="s">
        <v>294</v>
      </c>
      <c r="E20" s="68" t="s">
        <v>295</v>
      </c>
      <c r="F20" s="68" t="s">
        <v>59</v>
      </c>
      <c r="G20" s="68" t="s">
        <v>53</v>
      </c>
      <c r="H20" s="68" t="s">
        <v>296</v>
      </c>
      <c r="I20" s="68" t="s">
        <v>297</v>
      </c>
      <c r="J20" s="68" t="s">
        <v>55</v>
      </c>
      <c r="K20" s="68" t="s">
        <v>302</v>
      </c>
      <c r="L20" s="68">
        <v>0</v>
      </c>
      <c r="M20" s="69">
        <v>1399</v>
      </c>
      <c r="N20" s="68">
        <v>1</v>
      </c>
      <c r="O20" s="70">
        <v>1192.7999999999997</v>
      </c>
      <c r="P20" s="70">
        <v>1312.08</v>
      </c>
      <c r="Q20" s="81"/>
      <c r="R20" s="53" t="s">
        <v>135</v>
      </c>
      <c r="S20" s="99" t="str">
        <f t="shared" si="0"/>
        <v/>
      </c>
    </row>
    <row r="21" spans="1:19" x14ac:dyDescent="0.25">
      <c r="A21" s="85" t="s">
        <v>303</v>
      </c>
      <c r="B21" s="68" t="s">
        <v>50</v>
      </c>
      <c r="C21" s="68" t="s">
        <v>304</v>
      </c>
      <c r="D21" s="68" t="s">
        <v>294</v>
      </c>
      <c r="E21" s="68" t="s">
        <v>295</v>
      </c>
      <c r="F21" s="68" t="s">
        <v>60</v>
      </c>
      <c r="G21" s="68" t="s">
        <v>53</v>
      </c>
      <c r="H21" s="68" t="s">
        <v>296</v>
      </c>
      <c r="I21" s="68" t="s">
        <v>297</v>
      </c>
      <c r="J21" s="68" t="s">
        <v>55</v>
      </c>
      <c r="K21" s="68" t="s">
        <v>58</v>
      </c>
      <c r="L21" s="68">
        <v>0</v>
      </c>
      <c r="M21" s="69">
        <v>1599</v>
      </c>
      <c r="N21" s="68">
        <v>1</v>
      </c>
      <c r="O21" s="70">
        <v>1363.9545454545453</v>
      </c>
      <c r="P21" s="70">
        <v>1500.35</v>
      </c>
      <c r="Q21" s="81"/>
      <c r="R21" s="53" t="s">
        <v>135</v>
      </c>
      <c r="S21" s="99" t="str">
        <f t="shared" si="0"/>
        <v/>
      </c>
    </row>
    <row r="22" spans="1:19" x14ac:dyDescent="0.25">
      <c r="A22" s="85" t="s">
        <v>305</v>
      </c>
      <c r="B22" s="68" t="s">
        <v>50</v>
      </c>
      <c r="C22" s="68" t="s">
        <v>304</v>
      </c>
      <c r="D22" s="68" t="s">
        <v>294</v>
      </c>
      <c r="E22" s="68" t="s">
        <v>295</v>
      </c>
      <c r="F22" s="68" t="s">
        <v>60</v>
      </c>
      <c r="G22" s="68" t="s">
        <v>53</v>
      </c>
      <c r="H22" s="68" t="s">
        <v>296</v>
      </c>
      <c r="I22" s="68" t="s">
        <v>297</v>
      </c>
      <c r="J22" s="68" t="s">
        <v>55</v>
      </c>
      <c r="K22" s="68" t="s">
        <v>69</v>
      </c>
      <c r="L22" s="68">
        <v>0</v>
      </c>
      <c r="M22" s="69">
        <v>1599</v>
      </c>
      <c r="N22" s="68">
        <v>1</v>
      </c>
      <c r="O22" s="70">
        <v>1363.9545454545453</v>
      </c>
      <c r="P22" s="70">
        <v>1500.35</v>
      </c>
      <c r="Q22" s="81"/>
      <c r="R22" s="53" t="s">
        <v>135</v>
      </c>
      <c r="S22" s="99" t="str">
        <f t="shared" si="0"/>
        <v/>
      </c>
    </row>
    <row r="23" spans="1:19" x14ac:dyDescent="0.25">
      <c r="A23" s="85" t="s">
        <v>306</v>
      </c>
      <c r="B23" s="68" t="s">
        <v>50</v>
      </c>
      <c r="C23" s="68" t="s">
        <v>304</v>
      </c>
      <c r="D23" s="68" t="s">
        <v>294</v>
      </c>
      <c r="E23" s="68" t="s">
        <v>295</v>
      </c>
      <c r="F23" s="68" t="s">
        <v>60</v>
      </c>
      <c r="G23" s="68" t="s">
        <v>53</v>
      </c>
      <c r="H23" s="68" t="s">
        <v>296</v>
      </c>
      <c r="I23" s="68" t="s">
        <v>297</v>
      </c>
      <c r="J23" s="68" t="s">
        <v>55</v>
      </c>
      <c r="K23" s="68" t="s">
        <v>300</v>
      </c>
      <c r="L23" s="68">
        <v>0</v>
      </c>
      <c r="M23" s="69">
        <v>1599</v>
      </c>
      <c r="N23" s="68">
        <v>1</v>
      </c>
      <c r="O23" s="70">
        <v>1363.9545454545453</v>
      </c>
      <c r="P23" s="70">
        <v>1500.35</v>
      </c>
      <c r="Q23" s="81"/>
      <c r="R23" s="53" t="s">
        <v>135</v>
      </c>
      <c r="S23" s="99" t="str">
        <f t="shared" si="0"/>
        <v/>
      </c>
    </row>
    <row r="24" spans="1:19" x14ac:dyDescent="0.25">
      <c r="A24" s="85" t="s">
        <v>307</v>
      </c>
      <c r="B24" s="68" t="s">
        <v>50</v>
      </c>
      <c r="C24" s="68" t="s">
        <v>304</v>
      </c>
      <c r="D24" s="68" t="s">
        <v>294</v>
      </c>
      <c r="E24" s="68" t="s">
        <v>295</v>
      </c>
      <c r="F24" s="68" t="s">
        <v>60</v>
      </c>
      <c r="G24" s="68" t="s">
        <v>53</v>
      </c>
      <c r="H24" s="68" t="s">
        <v>296</v>
      </c>
      <c r="I24" s="68" t="s">
        <v>297</v>
      </c>
      <c r="J24" s="68" t="s">
        <v>55</v>
      </c>
      <c r="K24" s="68" t="s">
        <v>302</v>
      </c>
      <c r="L24" s="68">
        <v>0</v>
      </c>
      <c r="M24" s="69">
        <v>1599</v>
      </c>
      <c r="N24" s="68">
        <v>1</v>
      </c>
      <c r="O24" s="70">
        <v>1363.9545454545453</v>
      </c>
      <c r="P24" s="70">
        <v>1500.35</v>
      </c>
      <c r="Q24" s="81"/>
      <c r="R24" s="53" t="s">
        <v>135</v>
      </c>
      <c r="S24" s="99" t="str">
        <f t="shared" si="0"/>
        <v/>
      </c>
    </row>
    <row r="25" spans="1:19" x14ac:dyDescent="0.25">
      <c r="A25" s="85" t="s">
        <v>62</v>
      </c>
      <c r="B25" s="68" t="s">
        <v>308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68"/>
      <c r="O25" s="70"/>
      <c r="P25" s="70"/>
      <c r="Q25" s="81"/>
      <c r="R25" s="53" t="s">
        <v>62</v>
      </c>
      <c r="S25" s="99" t="str">
        <f t="shared" si="0"/>
        <v/>
      </c>
    </row>
    <row r="26" spans="1:19" x14ac:dyDescent="0.25">
      <c r="A26" s="85" t="s">
        <v>309</v>
      </c>
      <c r="B26" s="68" t="s">
        <v>50</v>
      </c>
      <c r="C26" s="68" t="s">
        <v>310</v>
      </c>
      <c r="D26" s="68" t="s">
        <v>311</v>
      </c>
      <c r="E26" s="68" t="s">
        <v>295</v>
      </c>
      <c r="F26" s="68" t="s">
        <v>59</v>
      </c>
      <c r="G26" s="68" t="s">
        <v>61</v>
      </c>
      <c r="H26" s="68" t="s">
        <v>296</v>
      </c>
      <c r="I26" s="68" t="s">
        <v>297</v>
      </c>
      <c r="J26" s="68" t="s">
        <v>55</v>
      </c>
      <c r="K26" s="68" t="s">
        <v>58</v>
      </c>
      <c r="L26" s="68">
        <v>0</v>
      </c>
      <c r="M26" s="69">
        <v>1699</v>
      </c>
      <c r="N26" s="68">
        <v>1</v>
      </c>
      <c r="O26" s="70">
        <v>1449</v>
      </c>
      <c r="P26" s="70">
        <v>1593.9</v>
      </c>
      <c r="Q26" s="81"/>
      <c r="R26" s="53" t="s">
        <v>135</v>
      </c>
      <c r="S26" s="99" t="str">
        <f t="shared" si="0"/>
        <v/>
      </c>
    </row>
    <row r="27" spans="1:19" x14ac:dyDescent="0.25">
      <c r="A27" s="85" t="s">
        <v>312</v>
      </c>
      <c r="B27" s="68" t="s">
        <v>50</v>
      </c>
      <c r="C27" s="68" t="s">
        <v>310</v>
      </c>
      <c r="D27" s="68" t="s">
        <v>311</v>
      </c>
      <c r="E27" s="68" t="s">
        <v>295</v>
      </c>
      <c r="F27" s="68" t="s">
        <v>59</v>
      </c>
      <c r="G27" s="68" t="s">
        <v>61</v>
      </c>
      <c r="H27" s="68" t="s">
        <v>296</v>
      </c>
      <c r="I27" s="68" t="s">
        <v>297</v>
      </c>
      <c r="J27" s="68" t="s">
        <v>55</v>
      </c>
      <c r="K27" s="68" t="s">
        <v>69</v>
      </c>
      <c r="L27" s="68">
        <v>0</v>
      </c>
      <c r="M27" s="69">
        <v>1699</v>
      </c>
      <c r="N27" s="68">
        <v>1</v>
      </c>
      <c r="O27" s="70">
        <v>1449</v>
      </c>
      <c r="P27" s="70">
        <v>1593.9</v>
      </c>
      <c r="Q27" s="82"/>
      <c r="R27" s="53" t="s">
        <v>135</v>
      </c>
      <c r="S27" s="99" t="str">
        <f t="shared" si="0"/>
        <v/>
      </c>
    </row>
    <row r="28" spans="1:19" x14ac:dyDescent="0.25">
      <c r="A28" s="85" t="s">
        <v>313</v>
      </c>
      <c r="B28" s="68" t="s">
        <v>50</v>
      </c>
      <c r="C28" s="68" t="s">
        <v>310</v>
      </c>
      <c r="D28" s="68" t="s">
        <v>311</v>
      </c>
      <c r="E28" s="68" t="s">
        <v>295</v>
      </c>
      <c r="F28" s="68" t="s">
        <v>59</v>
      </c>
      <c r="G28" s="68" t="s">
        <v>61</v>
      </c>
      <c r="H28" s="68" t="s">
        <v>296</v>
      </c>
      <c r="I28" s="68" t="s">
        <v>297</v>
      </c>
      <c r="J28" s="68" t="s">
        <v>55</v>
      </c>
      <c r="K28" s="68" t="s">
        <v>300</v>
      </c>
      <c r="L28" s="68">
        <v>0</v>
      </c>
      <c r="M28" s="69">
        <v>1699</v>
      </c>
      <c r="N28" s="68">
        <v>1</v>
      </c>
      <c r="O28" s="70">
        <v>1449</v>
      </c>
      <c r="P28" s="70">
        <v>1593.9</v>
      </c>
      <c r="Q28" s="81"/>
      <c r="R28" s="53" t="s">
        <v>135</v>
      </c>
      <c r="S28" s="99" t="str">
        <f t="shared" si="0"/>
        <v/>
      </c>
    </row>
    <row r="29" spans="1:19" x14ac:dyDescent="0.25">
      <c r="A29" s="85" t="s">
        <v>314</v>
      </c>
      <c r="B29" s="68" t="s">
        <v>50</v>
      </c>
      <c r="C29" s="68" t="s">
        <v>310</v>
      </c>
      <c r="D29" s="68" t="s">
        <v>311</v>
      </c>
      <c r="E29" s="68" t="s">
        <v>295</v>
      </c>
      <c r="F29" s="68" t="s">
        <v>59</v>
      </c>
      <c r="G29" s="68" t="s">
        <v>61</v>
      </c>
      <c r="H29" s="68" t="s">
        <v>296</v>
      </c>
      <c r="I29" s="68" t="s">
        <v>297</v>
      </c>
      <c r="J29" s="68" t="s">
        <v>55</v>
      </c>
      <c r="K29" s="68" t="s">
        <v>302</v>
      </c>
      <c r="L29" s="68">
        <v>0</v>
      </c>
      <c r="M29" s="69">
        <v>1699</v>
      </c>
      <c r="N29" s="68">
        <v>1</v>
      </c>
      <c r="O29" s="70">
        <v>1449</v>
      </c>
      <c r="P29" s="70">
        <v>1593.9</v>
      </c>
      <c r="Q29" s="81"/>
      <c r="R29" s="53" t="s">
        <v>135</v>
      </c>
      <c r="S29" s="99" t="str">
        <f t="shared" si="0"/>
        <v/>
      </c>
    </row>
    <row r="30" spans="1:19" x14ac:dyDescent="0.25">
      <c r="A30" s="85" t="s">
        <v>315</v>
      </c>
      <c r="B30" s="68" t="s">
        <v>50</v>
      </c>
      <c r="C30" s="68" t="s">
        <v>316</v>
      </c>
      <c r="D30" s="68" t="s">
        <v>311</v>
      </c>
      <c r="E30" s="68" t="s">
        <v>295</v>
      </c>
      <c r="F30" s="68" t="s">
        <v>60</v>
      </c>
      <c r="G30" s="68" t="s">
        <v>61</v>
      </c>
      <c r="H30" s="68" t="s">
        <v>296</v>
      </c>
      <c r="I30" s="68" t="s">
        <v>297</v>
      </c>
      <c r="J30" s="68" t="s">
        <v>55</v>
      </c>
      <c r="K30" s="68" t="s">
        <v>58</v>
      </c>
      <c r="L30" s="68">
        <v>0</v>
      </c>
      <c r="M30" s="69">
        <v>1899</v>
      </c>
      <c r="N30" s="68">
        <v>1</v>
      </c>
      <c r="O30" s="70">
        <v>1619.1</v>
      </c>
      <c r="P30" s="70">
        <v>1781.01</v>
      </c>
      <c r="Q30" s="81"/>
      <c r="R30" s="53" t="s">
        <v>135</v>
      </c>
      <c r="S30" s="99" t="str">
        <f t="shared" si="0"/>
        <v/>
      </c>
    </row>
    <row r="31" spans="1:19" x14ac:dyDescent="0.25">
      <c r="A31" s="85" t="s">
        <v>317</v>
      </c>
      <c r="B31" s="68" t="s">
        <v>50</v>
      </c>
      <c r="C31" s="68" t="s">
        <v>316</v>
      </c>
      <c r="D31" s="68" t="s">
        <v>311</v>
      </c>
      <c r="E31" s="68" t="s">
        <v>295</v>
      </c>
      <c r="F31" s="68" t="s">
        <v>60</v>
      </c>
      <c r="G31" s="68" t="s">
        <v>61</v>
      </c>
      <c r="H31" s="68" t="s">
        <v>296</v>
      </c>
      <c r="I31" s="68" t="s">
        <v>297</v>
      </c>
      <c r="J31" s="68" t="s">
        <v>55</v>
      </c>
      <c r="K31" s="68" t="s">
        <v>69</v>
      </c>
      <c r="L31" s="68">
        <v>0</v>
      </c>
      <c r="M31" s="69">
        <v>1899</v>
      </c>
      <c r="N31" s="68">
        <v>1</v>
      </c>
      <c r="O31" s="70">
        <v>1619.1</v>
      </c>
      <c r="P31" s="70">
        <v>1781.01</v>
      </c>
      <c r="Q31" s="81"/>
      <c r="R31" s="53" t="s">
        <v>135</v>
      </c>
      <c r="S31" s="99" t="str">
        <f t="shared" si="0"/>
        <v/>
      </c>
    </row>
    <row r="32" spans="1:19" x14ac:dyDescent="0.25">
      <c r="A32" s="85" t="s">
        <v>318</v>
      </c>
      <c r="B32" s="68" t="s">
        <v>50</v>
      </c>
      <c r="C32" s="68" t="s">
        <v>316</v>
      </c>
      <c r="D32" s="68" t="s">
        <v>311</v>
      </c>
      <c r="E32" s="68" t="s">
        <v>295</v>
      </c>
      <c r="F32" s="68" t="s">
        <v>60</v>
      </c>
      <c r="G32" s="68" t="s">
        <v>61</v>
      </c>
      <c r="H32" s="68" t="s">
        <v>296</v>
      </c>
      <c r="I32" s="68" t="s">
        <v>297</v>
      </c>
      <c r="J32" s="68" t="s">
        <v>55</v>
      </c>
      <c r="K32" s="68" t="s">
        <v>300</v>
      </c>
      <c r="L32" s="68">
        <v>0</v>
      </c>
      <c r="M32" s="69">
        <v>1899</v>
      </c>
      <c r="N32" s="68">
        <v>1</v>
      </c>
      <c r="O32" s="70">
        <v>1619.1</v>
      </c>
      <c r="P32" s="70">
        <v>1781.01</v>
      </c>
      <c r="Q32" s="81"/>
      <c r="R32" s="53" t="s">
        <v>135</v>
      </c>
      <c r="S32" s="99" t="str">
        <f t="shared" si="0"/>
        <v/>
      </c>
    </row>
    <row r="33" spans="1:19" x14ac:dyDescent="0.25">
      <c r="A33" s="85" t="s">
        <v>319</v>
      </c>
      <c r="B33" s="68" t="s">
        <v>50</v>
      </c>
      <c r="C33" s="68" t="s">
        <v>316</v>
      </c>
      <c r="D33" s="68" t="s">
        <v>311</v>
      </c>
      <c r="E33" s="68" t="s">
        <v>295</v>
      </c>
      <c r="F33" s="68" t="s">
        <v>60</v>
      </c>
      <c r="G33" s="68" t="s">
        <v>61</v>
      </c>
      <c r="H33" s="68" t="s">
        <v>296</v>
      </c>
      <c r="I33" s="68" t="s">
        <v>297</v>
      </c>
      <c r="J33" s="68" t="s">
        <v>55</v>
      </c>
      <c r="K33" s="68" t="s">
        <v>302</v>
      </c>
      <c r="L33" s="68">
        <v>0</v>
      </c>
      <c r="M33" s="69">
        <v>1899</v>
      </c>
      <c r="N33" s="68">
        <v>1</v>
      </c>
      <c r="O33" s="70">
        <v>1619.1</v>
      </c>
      <c r="P33" s="70">
        <v>1781.01</v>
      </c>
      <c r="Q33" s="81"/>
      <c r="R33" s="53" t="s">
        <v>135</v>
      </c>
      <c r="S33" s="99" t="str">
        <f t="shared" si="0"/>
        <v/>
      </c>
    </row>
    <row r="34" spans="1:19" x14ac:dyDescent="0.25">
      <c r="A34" s="85" t="s">
        <v>62</v>
      </c>
      <c r="B34" s="68" t="s">
        <v>320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  <c r="N34" s="68"/>
      <c r="O34" s="70"/>
      <c r="P34" s="70"/>
      <c r="Q34" s="81"/>
      <c r="R34" s="53" t="s">
        <v>62</v>
      </c>
      <c r="S34" s="99" t="str">
        <f t="shared" si="0"/>
        <v/>
      </c>
    </row>
    <row r="35" spans="1:19" x14ac:dyDescent="0.25">
      <c r="A35" s="85" t="s">
        <v>321</v>
      </c>
      <c r="B35" s="68" t="s">
        <v>50</v>
      </c>
      <c r="C35" s="68" t="s">
        <v>322</v>
      </c>
      <c r="D35" s="68" t="s">
        <v>323</v>
      </c>
      <c r="E35" s="68" t="s">
        <v>324</v>
      </c>
      <c r="F35" s="68" t="s">
        <v>59</v>
      </c>
      <c r="G35" s="68" t="s">
        <v>61</v>
      </c>
      <c r="H35" s="68" t="s">
        <v>296</v>
      </c>
      <c r="I35" s="68" t="s">
        <v>325</v>
      </c>
      <c r="J35" s="68" t="s">
        <v>55</v>
      </c>
      <c r="K35" s="68" t="s">
        <v>58</v>
      </c>
      <c r="L35" s="68">
        <v>0</v>
      </c>
      <c r="M35" s="69">
        <v>2199</v>
      </c>
      <c r="N35" s="68">
        <v>1</v>
      </c>
      <c r="O35" s="70">
        <v>1875.2999999999997</v>
      </c>
      <c r="P35" s="70">
        <v>2062.83</v>
      </c>
      <c r="Q35" s="81"/>
      <c r="R35" s="53" t="s">
        <v>135</v>
      </c>
      <c r="S35" s="99" t="str">
        <f t="shared" si="0"/>
        <v/>
      </c>
    </row>
    <row r="36" spans="1:19" x14ac:dyDescent="0.25">
      <c r="A36" s="85" t="s">
        <v>326</v>
      </c>
      <c r="B36" s="68" t="s">
        <v>50</v>
      </c>
      <c r="C36" s="68" t="s">
        <v>322</v>
      </c>
      <c r="D36" s="68" t="s">
        <v>323</v>
      </c>
      <c r="E36" s="68" t="s">
        <v>324</v>
      </c>
      <c r="F36" s="68" t="s">
        <v>59</v>
      </c>
      <c r="G36" s="68" t="s">
        <v>61</v>
      </c>
      <c r="H36" s="68" t="s">
        <v>296</v>
      </c>
      <c r="I36" s="68" t="s">
        <v>325</v>
      </c>
      <c r="J36" s="68" t="s">
        <v>55</v>
      </c>
      <c r="K36" s="68" t="s">
        <v>69</v>
      </c>
      <c r="L36" s="68">
        <v>0</v>
      </c>
      <c r="M36" s="69">
        <v>2199</v>
      </c>
      <c r="N36" s="68">
        <v>1</v>
      </c>
      <c r="O36" s="70">
        <v>1875.2999999999997</v>
      </c>
      <c r="P36" s="70">
        <v>2062.83</v>
      </c>
      <c r="Q36" s="81"/>
      <c r="R36" s="53" t="s">
        <v>135</v>
      </c>
      <c r="S36" s="99" t="str">
        <f t="shared" si="0"/>
        <v/>
      </c>
    </row>
    <row r="37" spans="1:19" x14ac:dyDescent="0.25">
      <c r="A37" s="85" t="s">
        <v>327</v>
      </c>
      <c r="B37" s="68" t="s">
        <v>50</v>
      </c>
      <c r="C37" s="68" t="s">
        <v>322</v>
      </c>
      <c r="D37" s="68" t="s">
        <v>323</v>
      </c>
      <c r="E37" s="68" t="s">
        <v>324</v>
      </c>
      <c r="F37" s="68" t="s">
        <v>59</v>
      </c>
      <c r="G37" s="68" t="s">
        <v>61</v>
      </c>
      <c r="H37" s="68" t="s">
        <v>296</v>
      </c>
      <c r="I37" s="68" t="s">
        <v>325</v>
      </c>
      <c r="J37" s="68" t="s">
        <v>55</v>
      </c>
      <c r="K37" s="68" t="s">
        <v>300</v>
      </c>
      <c r="L37" s="68">
        <v>0</v>
      </c>
      <c r="M37" s="69">
        <v>2199</v>
      </c>
      <c r="N37" s="68">
        <v>1</v>
      </c>
      <c r="O37" s="70">
        <v>1875.2999999999997</v>
      </c>
      <c r="P37" s="70">
        <v>2062.83</v>
      </c>
      <c r="Q37" s="81"/>
      <c r="R37" s="53" t="s">
        <v>135</v>
      </c>
      <c r="S37" s="99" t="str">
        <f t="shared" si="0"/>
        <v/>
      </c>
    </row>
    <row r="38" spans="1:19" x14ac:dyDescent="0.25">
      <c r="A38" s="85" t="s">
        <v>328</v>
      </c>
      <c r="B38" s="68" t="s">
        <v>50</v>
      </c>
      <c r="C38" s="68" t="s">
        <v>322</v>
      </c>
      <c r="D38" s="68" t="s">
        <v>323</v>
      </c>
      <c r="E38" s="68" t="s">
        <v>324</v>
      </c>
      <c r="F38" s="68" t="s">
        <v>59</v>
      </c>
      <c r="G38" s="68" t="s">
        <v>61</v>
      </c>
      <c r="H38" s="68" t="s">
        <v>296</v>
      </c>
      <c r="I38" s="68" t="s">
        <v>325</v>
      </c>
      <c r="J38" s="68" t="s">
        <v>55</v>
      </c>
      <c r="K38" s="68" t="s">
        <v>302</v>
      </c>
      <c r="L38" s="68">
        <v>0</v>
      </c>
      <c r="M38" s="69">
        <v>2199</v>
      </c>
      <c r="N38" s="68">
        <v>1</v>
      </c>
      <c r="O38" s="70">
        <v>1875.2999999999997</v>
      </c>
      <c r="P38" s="70">
        <v>2062.83</v>
      </c>
      <c r="Q38" s="81"/>
      <c r="R38" s="53" t="s">
        <v>135</v>
      </c>
      <c r="S38" s="99" t="str">
        <f t="shared" si="0"/>
        <v/>
      </c>
    </row>
    <row r="39" spans="1:19" x14ac:dyDescent="0.25">
      <c r="A39" s="85" t="s">
        <v>329</v>
      </c>
      <c r="B39" s="68" t="s">
        <v>50</v>
      </c>
      <c r="C39" s="68" t="s">
        <v>330</v>
      </c>
      <c r="D39" s="68" t="s">
        <v>323</v>
      </c>
      <c r="E39" s="68" t="s">
        <v>324</v>
      </c>
      <c r="F39" s="68" t="s">
        <v>60</v>
      </c>
      <c r="G39" s="68" t="s">
        <v>61</v>
      </c>
      <c r="H39" s="68" t="s">
        <v>296</v>
      </c>
      <c r="I39" s="68" t="s">
        <v>325</v>
      </c>
      <c r="J39" s="68" t="s">
        <v>55</v>
      </c>
      <c r="K39" s="68" t="s">
        <v>58</v>
      </c>
      <c r="L39" s="68">
        <v>0</v>
      </c>
      <c r="M39" s="69">
        <v>2399</v>
      </c>
      <c r="N39" s="68">
        <v>1</v>
      </c>
      <c r="O39" s="70">
        <v>2045.3999999999999</v>
      </c>
      <c r="P39" s="70">
        <v>2249.94</v>
      </c>
      <c r="Q39" s="81"/>
      <c r="R39" s="53" t="s">
        <v>135</v>
      </c>
      <c r="S39" s="99" t="str">
        <f t="shared" si="0"/>
        <v/>
      </c>
    </row>
    <row r="40" spans="1:19" x14ac:dyDescent="0.25">
      <c r="A40" s="85" t="s">
        <v>331</v>
      </c>
      <c r="B40" s="68" t="s">
        <v>50</v>
      </c>
      <c r="C40" s="68" t="s">
        <v>330</v>
      </c>
      <c r="D40" s="68" t="s">
        <v>323</v>
      </c>
      <c r="E40" s="68" t="s">
        <v>324</v>
      </c>
      <c r="F40" s="68" t="s">
        <v>60</v>
      </c>
      <c r="G40" s="68" t="s">
        <v>61</v>
      </c>
      <c r="H40" s="68" t="s">
        <v>296</v>
      </c>
      <c r="I40" s="68" t="s">
        <v>325</v>
      </c>
      <c r="J40" s="68" t="s">
        <v>55</v>
      </c>
      <c r="K40" s="68" t="s">
        <v>69</v>
      </c>
      <c r="L40" s="68">
        <v>0</v>
      </c>
      <c r="M40" s="69">
        <v>2399</v>
      </c>
      <c r="N40" s="68">
        <v>1</v>
      </c>
      <c r="O40" s="70">
        <v>2045.3999999999999</v>
      </c>
      <c r="P40" s="70">
        <v>2249.94</v>
      </c>
      <c r="Q40" s="81"/>
      <c r="R40" s="53" t="s">
        <v>135</v>
      </c>
      <c r="S40" s="99" t="str">
        <f t="shared" si="0"/>
        <v/>
      </c>
    </row>
    <row r="41" spans="1:19" x14ac:dyDescent="0.25">
      <c r="A41" s="85" t="s">
        <v>332</v>
      </c>
      <c r="B41" s="68" t="s">
        <v>50</v>
      </c>
      <c r="C41" s="68" t="s">
        <v>330</v>
      </c>
      <c r="D41" s="68" t="s">
        <v>323</v>
      </c>
      <c r="E41" s="68" t="s">
        <v>324</v>
      </c>
      <c r="F41" s="68" t="s">
        <v>60</v>
      </c>
      <c r="G41" s="68" t="s">
        <v>61</v>
      </c>
      <c r="H41" s="68" t="s">
        <v>296</v>
      </c>
      <c r="I41" s="68" t="s">
        <v>325</v>
      </c>
      <c r="J41" s="68" t="s">
        <v>55</v>
      </c>
      <c r="K41" s="68" t="s">
        <v>300</v>
      </c>
      <c r="L41" s="68">
        <v>0</v>
      </c>
      <c r="M41" s="69">
        <v>2399</v>
      </c>
      <c r="N41" s="68">
        <v>1</v>
      </c>
      <c r="O41" s="70">
        <v>2045.3999999999999</v>
      </c>
      <c r="P41" s="70">
        <v>2249.94</v>
      </c>
      <c r="Q41" s="81"/>
      <c r="R41" s="53" t="s">
        <v>135</v>
      </c>
      <c r="S41" s="99" t="str">
        <f t="shared" si="0"/>
        <v/>
      </c>
    </row>
    <row r="42" spans="1:19" x14ac:dyDescent="0.25">
      <c r="A42" s="85" t="s">
        <v>333</v>
      </c>
      <c r="B42" s="68" t="s">
        <v>50</v>
      </c>
      <c r="C42" s="68" t="s">
        <v>330</v>
      </c>
      <c r="D42" s="68" t="s">
        <v>323</v>
      </c>
      <c r="E42" s="68" t="s">
        <v>324</v>
      </c>
      <c r="F42" s="68" t="s">
        <v>60</v>
      </c>
      <c r="G42" s="68" t="s">
        <v>61</v>
      </c>
      <c r="H42" s="68" t="s">
        <v>296</v>
      </c>
      <c r="I42" s="68" t="s">
        <v>325</v>
      </c>
      <c r="J42" s="68" t="s">
        <v>55</v>
      </c>
      <c r="K42" s="68" t="s">
        <v>302</v>
      </c>
      <c r="L42" s="68">
        <v>0</v>
      </c>
      <c r="M42" s="69">
        <v>2399</v>
      </c>
      <c r="N42" s="68">
        <v>1</v>
      </c>
      <c r="O42" s="70">
        <v>2045.3999999999999</v>
      </c>
      <c r="P42" s="70">
        <v>2249.94</v>
      </c>
      <c r="Q42" s="81"/>
      <c r="R42" s="53" t="s">
        <v>135</v>
      </c>
      <c r="S42" s="99" t="str">
        <f t="shared" ref="S42:S43" si="1">IF(Q42="","",Q42*O42)</f>
        <v/>
      </c>
    </row>
    <row r="43" spans="1:19" x14ac:dyDescent="0.25">
      <c r="A43" s="85" t="s">
        <v>334</v>
      </c>
      <c r="B43" s="68" t="s">
        <v>50</v>
      </c>
      <c r="C43" s="68" t="s">
        <v>335</v>
      </c>
      <c r="D43" s="68" t="s">
        <v>323</v>
      </c>
      <c r="E43" s="68" t="s">
        <v>324</v>
      </c>
      <c r="F43" s="68" t="s">
        <v>336</v>
      </c>
      <c r="G43" s="68" t="s">
        <v>61</v>
      </c>
      <c r="H43" s="68" t="s">
        <v>296</v>
      </c>
      <c r="I43" s="68" t="s">
        <v>325</v>
      </c>
      <c r="J43" s="68" t="s">
        <v>55</v>
      </c>
      <c r="K43" s="68" t="s">
        <v>58</v>
      </c>
      <c r="L43" s="68">
        <v>0</v>
      </c>
      <c r="M43" s="69">
        <v>2799</v>
      </c>
      <c r="N43" s="68">
        <v>1</v>
      </c>
      <c r="O43" s="70">
        <v>2386.6545454545453</v>
      </c>
      <c r="P43" s="70">
        <v>2625.32</v>
      </c>
      <c r="Q43" s="81"/>
      <c r="R43" s="53" t="s">
        <v>135</v>
      </c>
      <c r="S43" s="99" t="str">
        <f t="shared" si="1"/>
        <v/>
      </c>
    </row>
    <row r="44" spans="1:19" x14ac:dyDescent="0.25">
      <c r="A44" s="87" t="s">
        <v>337</v>
      </c>
      <c r="B44" s="68" t="s">
        <v>50</v>
      </c>
      <c r="C44" s="68" t="s">
        <v>335</v>
      </c>
      <c r="D44" s="68" t="s">
        <v>323</v>
      </c>
      <c r="E44" s="68" t="s">
        <v>324</v>
      </c>
      <c r="F44" s="68" t="s">
        <v>336</v>
      </c>
      <c r="G44" s="68" t="s">
        <v>61</v>
      </c>
      <c r="H44" s="68" t="s">
        <v>296</v>
      </c>
      <c r="I44" s="68" t="s">
        <v>325</v>
      </c>
      <c r="J44" s="68" t="s">
        <v>55</v>
      </c>
      <c r="K44" s="68" t="s">
        <v>69</v>
      </c>
      <c r="L44" s="68">
        <v>0</v>
      </c>
      <c r="M44" s="69">
        <v>2799</v>
      </c>
      <c r="N44" s="68">
        <v>1</v>
      </c>
      <c r="O44" s="70">
        <v>2386.6545454545453</v>
      </c>
      <c r="P44" s="70">
        <v>2625.32</v>
      </c>
      <c r="Q44" s="81"/>
      <c r="R44" s="53" t="s">
        <v>135</v>
      </c>
      <c r="S44" s="99"/>
    </row>
    <row r="45" spans="1:19" x14ac:dyDescent="0.25">
      <c r="A45" s="85" t="s">
        <v>338</v>
      </c>
      <c r="B45" s="68" t="s">
        <v>50</v>
      </c>
      <c r="C45" s="68" t="s">
        <v>335</v>
      </c>
      <c r="D45" s="68" t="s">
        <v>323</v>
      </c>
      <c r="E45" s="68" t="s">
        <v>324</v>
      </c>
      <c r="F45" s="68" t="s">
        <v>336</v>
      </c>
      <c r="G45" s="68" t="s">
        <v>61</v>
      </c>
      <c r="H45" s="68" t="s">
        <v>296</v>
      </c>
      <c r="I45" s="68" t="s">
        <v>325</v>
      </c>
      <c r="J45" s="68" t="s">
        <v>55</v>
      </c>
      <c r="K45" s="68" t="s">
        <v>300</v>
      </c>
      <c r="L45" s="68" t="s">
        <v>88</v>
      </c>
      <c r="M45" s="69">
        <v>2799</v>
      </c>
      <c r="N45" s="68">
        <v>1</v>
      </c>
      <c r="O45" s="70">
        <v>2386.6545454545453</v>
      </c>
      <c r="P45" s="70">
        <v>2625.32</v>
      </c>
      <c r="Q45" s="81"/>
      <c r="R45" s="53" t="s">
        <v>135</v>
      </c>
      <c r="S45" s="99" t="str">
        <f t="shared" ref="S45:S51" si="2">IF(Q45="","",Q45*O45)</f>
        <v/>
      </c>
    </row>
    <row r="46" spans="1:19" x14ac:dyDescent="0.25">
      <c r="A46" s="87" t="s">
        <v>339</v>
      </c>
      <c r="B46" s="68" t="s">
        <v>50</v>
      </c>
      <c r="C46" s="68" t="s">
        <v>335</v>
      </c>
      <c r="D46" s="68" t="s">
        <v>323</v>
      </c>
      <c r="E46" s="68" t="s">
        <v>324</v>
      </c>
      <c r="F46" s="68" t="s">
        <v>336</v>
      </c>
      <c r="G46" s="68" t="s">
        <v>61</v>
      </c>
      <c r="H46" s="68" t="s">
        <v>296</v>
      </c>
      <c r="I46" s="68" t="s">
        <v>325</v>
      </c>
      <c r="J46" s="68" t="s">
        <v>55</v>
      </c>
      <c r="K46" s="68" t="s">
        <v>302</v>
      </c>
      <c r="L46" s="68" t="s">
        <v>88</v>
      </c>
      <c r="M46" s="69">
        <v>2799</v>
      </c>
      <c r="N46" s="68">
        <v>1</v>
      </c>
      <c r="O46" s="70">
        <v>2386.6545454545453</v>
      </c>
      <c r="P46" s="70">
        <v>2625.32</v>
      </c>
      <c r="Q46" s="81"/>
      <c r="R46" s="53" t="s">
        <v>135</v>
      </c>
      <c r="S46" s="99" t="str">
        <f t="shared" si="2"/>
        <v/>
      </c>
    </row>
    <row r="47" spans="1:19" x14ac:dyDescent="0.25">
      <c r="A47" s="85" t="s">
        <v>62</v>
      </c>
      <c r="B47" s="68" t="s">
        <v>178</v>
      </c>
      <c r="C47" s="68" t="s">
        <v>62</v>
      </c>
      <c r="D47" s="68" t="s">
        <v>62</v>
      </c>
      <c r="E47" s="68" t="s">
        <v>62</v>
      </c>
      <c r="F47" s="68" t="s">
        <v>62</v>
      </c>
      <c r="G47" s="68" t="s">
        <v>62</v>
      </c>
      <c r="H47" s="68" t="s">
        <v>62</v>
      </c>
      <c r="I47" s="68" t="s">
        <v>62</v>
      </c>
      <c r="J47" s="68" t="s">
        <v>62</v>
      </c>
      <c r="K47" s="68" t="s">
        <v>62</v>
      </c>
      <c r="L47" s="68" t="s">
        <v>62</v>
      </c>
      <c r="M47" s="69" t="s">
        <v>62</v>
      </c>
      <c r="N47" s="68" t="s">
        <v>62</v>
      </c>
      <c r="O47" s="70" t="s">
        <v>62</v>
      </c>
      <c r="P47" s="70" t="s">
        <v>62</v>
      </c>
      <c r="Q47" s="81"/>
      <c r="R47" s="53" t="s">
        <v>62</v>
      </c>
      <c r="S47" s="99" t="str">
        <f t="shared" si="2"/>
        <v/>
      </c>
    </row>
    <row r="48" spans="1:19" x14ac:dyDescent="0.25">
      <c r="A48" s="85" t="s">
        <v>179</v>
      </c>
      <c r="B48" s="68" t="s">
        <v>50</v>
      </c>
      <c r="C48" s="68" t="s">
        <v>180</v>
      </c>
      <c r="D48" s="68" t="s">
        <v>181</v>
      </c>
      <c r="E48" s="68" t="s">
        <v>51</v>
      </c>
      <c r="F48" s="68" t="s">
        <v>52</v>
      </c>
      <c r="G48" s="68" t="s">
        <v>53</v>
      </c>
      <c r="H48" s="68" t="s">
        <v>54</v>
      </c>
      <c r="I48" s="68" t="s">
        <v>182</v>
      </c>
      <c r="J48" s="68" t="s">
        <v>183</v>
      </c>
      <c r="K48" s="68" t="s">
        <v>64</v>
      </c>
      <c r="L48" s="68">
        <v>0</v>
      </c>
      <c r="M48" s="69">
        <v>999</v>
      </c>
      <c r="N48" s="68">
        <v>1</v>
      </c>
      <c r="O48" s="70">
        <v>809.5545454545454</v>
      </c>
      <c r="P48" s="70">
        <v>890.51</v>
      </c>
      <c r="Q48" s="81"/>
      <c r="R48" s="53" t="s">
        <v>135</v>
      </c>
      <c r="S48" s="99" t="str">
        <f t="shared" si="2"/>
        <v/>
      </c>
    </row>
    <row r="49" spans="1:19" x14ac:dyDescent="0.25">
      <c r="A49" s="85" t="s">
        <v>184</v>
      </c>
      <c r="B49" s="68" t="s">
        <v>50</v>
      </c>
      <c r="C49" s="68" t="s">
        <v>180</v>
      </c>
      <c r="D49" s="68" t="s">
        <v>181</v>
      </c>
      <c r="E49" s="68" t="s">
        <v>51</v>
      </c>
      <c r="F49" s="68" t="s">
        <v>52</v>
      </c>
      <c r="G49" s="68" t="s">
        <v>53</v>
      </c>
      <c r="H49" s="68" t="s">
        <v>54</v>
      </c>
      <c r="I49" s="68" t="s">
        <v>182</v>
      </c>
      <c r="J49" s="68" t="s">
        <v>183</v>
      </c>
      <c r="K49" s="68" t="s">
        <v>134</v>
      </c>
      <c r="L49" s="68">
        <v>0</v>
      </c>
      <c r="M49" s="69">
        <v>999</v>
      </c>
      <c r="N49" s="68">
        <v>1</v>
      </c>
      <c r="O49" s="70">
        <v>809.5545454545454</v>
      </c>
      <c r="P49" s="70">
        <v>890.51</v>
      </c>
      <c r="Q49" s="81"/>
      <c r="R49" s="53" t="s">
        <v>135</v>
      </c>
      <c r="S49" s="99" t="str">
        <f t="shared" si="2"/>
        <v/>
      </c>
    </row>
    <row r="50" spans="1:19" x14ac:dyDescent="0.25">
      <c r="A50" s="85" t="s">
        <v>185</v>
      </c>
      <c r="B50" s="68" t="s">
        <v>50</v>
      </c>
      <c r="C50" s="68" t="s">
        <v>180</v>
      </c>
      <c r="D50" s="68" t="s">
        <v>181</v>
      </c>
      <c r="E50" s="68" t="s">
        <v>51</v>
      </c>
      <c r="F50" s="68" t="s">
        <v>52</v>
      </c>
      <c r="G50" s="68" t="s">
        <v>53</v>
      </c>
      <c r="H50" s="68" t="s">
        <v>54</v>
      </c>
      <c r="I50" s="68" t="s">
        <v>182</v>
      </c>
      <c r="J50" s="68" t="s">
        <v>183</v>
      </c>
      <c r="K50" s="68" t="s">
        <v>56</v>
      </c>
      <c r="L50" s="68">
        <v>0</v>
      </c>
      <c r="M50" s="69">
        <v>999</v>
      </c>
      <c r="N50" s="68">
        <v>1</v>
      </c>
      <c r="O50" s="70">
        <v>809.5545454545454</v>
      </c>
      <c r="P50" s="70">
        <v>890.51</v>
      </c>
      <c r="Q50" s="81"/>
      <c r="R50" s="53" t="s">
        <v>135</v>
      </c>
      <c r="S50" s="99" t="str">
        <f t="shared" si="2"/>
        <v/>
      </c>
    </row>
    <row r="51" spans="1:19" x14ac:dyDescent="0.25">
      <c r="A51" s="85" t="s">
        <v>186</v>
      </c>
      <c r="B51" s="68" t="s">
        <v>50</v>
      </c>
      <c r="C51" s="68" t="s">
        <v>180</v>
      </c>
      <c r="D51" s="68" t="s">
        <v>181</v>
      </c>
      <c r="E51" s="68" t="s">
        <v>51</v>
      </c>
      <c r="F51" s="68" t="s">
        <v>52</v>
      </c>
      <c r="G51" s="68" t="s">
        <v>53</v>
      </c>
      <c r="H51" s="68" t="s">
        <v>54</v>
      </c>
      <c r="I51" s="68" t="s">
        <v>182</v>
      </c>
      <c r="J51" s="68" t="s">
        <v>183</v>
      </c>
      <c r="K51" s="68" t="s">
        <v>151</v>
      </c>
      <c r="L51" s="68">
        <v>0</v>
      </c>
      <c r="M51" s="69">
        <v>999</v>
      </c>
      <c r="N51" s="68">
        <v>1</v>
      </c>
      <c r="O51" s="70">
        <v>809.5545454545454</v>
      </c>
      <c r="P51" s="70">
        <v>890.51</v>
      </c>
      <c r="Q51" s="81"/>
      <c r="R51" s="53" t="s">
        <v>135</v>
      </c>
      <c r="S51" s="99" t="str">
        <f t="shared" si="2"/>
        <v/>
      </c>
    </row>
    <row r="52" spans="1:19" x14ac:dyDescent="0.25">
      <c r="A52" s="85" t="s">
        <v>187</v>
      </c>
      <c r="B52" s="68" t="s">
        <v>50</v>
      </c>
      <c r="C52" s="68" t="s">
        <v>188</v>
      </c>
      <c r="D52" s="68" t="s">
        <v>181</v>
      </c>
      <c r="E52" s="68" t="s">
        <v>51</v>
      </c>
      <c r="F52" s="68" t="s">
        <v>59</v>
      </c>
      <c r="G52" s="68" t="s">
        <v>53</v>
      </c>
      <c r="H52" s="68" t="s">
        <v>54</v>
      </c>
      <c r="I52" s="68" t="s">
        <v>182</v>
      </c>
      <c r="J52" s="68" t="s">
        <v>183</v>
      </c>
      <c r="K52" s="68" t="s">
        <v>64</v>
      </c>
      <c r="L52" s="68">
        <v>0</v>
      </c>
      <c r="M52" s="69">
        <v>1099</v>
      </c>
      <c r="N52" s="68">
        <v>1</v>
      </c>
      <c r="O52" s="70">
        <v>938.69999999999982</v>
      </c>
      <c r="P52" s="70">
        <v>1032.57</v>
      </c>
      <c r="Q52" s="81"/>
      <c r="R52" s="53" t="s">
        <v>135</v>
      </c>
      <c r="S52" s="99" t="str">
        <f t="shared" si="0"/>
        <v/>
      </c>
    </row>
    <row r="53" spans="1:19" x14ac:dyDescent="0.25">
      <c r="A53" s="85" t="s">
        <v>189</v>
      </c>
      <c r="B53" s="68" t="s">
        <v>50</v>
      </c>
      <c r="C53" s="68" t="s">
        <v>188</v>
      </c>
      <c r="D53" s="68" t="s">
        <v>181</v>
      </c>
      <c r="E53" s="68" t="s">
        <v>51</v>
      </c>
      <c r="F53" s="68" t="s">
        <v>59</v>
      </c>
      <c r="G53" s="68" t="s">
        <v>53</v>
      </c>
      <c r="H53" s="68" t="s">
        <v>54</v>
      </c>
      <c r="I53" s="68" t="s">
        <v>182</v>
      </c>
      <c r="J53" s="68" t="s">
        <v>183</v>
      </c>
      <c r="K53" s="68" t="s">
        <v>134</v>
      </c>
      <c r="L53" s="68">
        <v>0</v>
      </c>
      <c r="M53" s="69">
        <v>1099</v>
      </c>
      <c r="N53" s="68">
        <v>1</v>
      </c>
      <c r="O53" s="70">
        <v>938.69999999999982</v>
      </c>
      <c r="P53" s="70">
        <v>1032.57</v>
      </c>
      <c r="Q53" s="81"/>
      <c r="R53" s="53" t="s">
        <v>135</v>
      </c>
      <c r="S53" s="99" t="str">
        <f t="shared" si="0"/>
        <v/>
      </c>
    </row>
    <row r="54" spans="1:19" x14ac:dyDescent="0.25">
      <c r="A54" s="85" t="s">
        <v>190</v>
      </c>
      <c r="B54" s="68" t="s">
        <v>50</v>
      </c>
      <c r="C54" s="68" t="s">
        <v>188</v>
      </c>
      <c r="D54" s="68" t="s">
        <v>181</v>
      </c>
      <c r="E54" s="68" t="s">
        <v>51</v>
      </c>
      <c r="F54" s="68" t="s">
        <v>59</v>
      </c>
      <c r="G54" s="68" t="s">
        <v>53</v>
      </c>
      <c r="H54" s="68" t="s">
        <v>54</v>
      </c>
      <c r="I54" s="68" t="s">
        <v>182</v>
      </c>
      <c r="J54" s="68" t="s">
        <v>183</v>
      </c>
      <c r="K54" s="68" t="s">
        <v>56</v>
      </c>
      <c r="L54" s="68">
        <v>0</v>
      </c>
      <c r="M54" s="69">
        <v>1099</v>
      </c>
      <c r="N54" s="68">
        <v>1</v>
      </c>
      <c r="O54" s="70">
        <v>938.69999999999982</v>
      </c>
      <c r="P54" s="70">
        <v>1032.57</v>
      </c>
      <c r="Q54" s="81"/>
      <c r="R54" s="53" t="s">
        <v>135</v>
      </c>
      <c r="S54" s="99" t="str">
        <f t="shared" ref="S54:S55" si="3">IF(Q54="","",Q54*O54)</f>
        <v/>
      </c>
    </row>
    <row r="55" spans="1:19" x14ac:dyDescent="0.25">
      <c r="A55" s="85" t="s">
        <v>191</v>
      </c>
      <c r="B55" s="68" t="s">
        <v>50</v>
      </c>
      <c r="C55" s="68" t="s">
        <v>188</v>
      </c>
      <c r="D55" s="68" t="s">
        <v>181</v>
      </c>
      <c r="E55" s="68" t="s">
        <v>51</v>
      </c>
      <c r="F55" s="68" t="s">
        <v>59</v>
      </c>
      <c r="G55" s="68" t="s">
        <v>53</v>
      </c>
      <c r="H55" s="68" t="s">
        <v>54</v>
      </c>
      <c r="I55" s="68" t="s">
        <v>182</v>
      </c>
      <c r="J55" s="68" t="s">
        <v>183</v>
      </c>
      <c r="K55" s="68" t="s">
        <v>151</v>
      </c>
      <c r="L55" s="68">
        <v>0</v>
      </c>
      <c r="M55" s="69">
        <v>1099</v>
      </c>
      <c r="N55" s="68">
        <v>1</v>
      </c>
      <c r="O55" s="70">
        <v>938.69999999999982</v>
      </c>
      <c r="P55" s="70">
        <v>1032.57</v>
      </c>
      <c r="Q55" s="81"/>
      <c r="R55" s="53" t="s">
        <v>135</v>
      </c>
      <c r="S55" s="99" t="str">
        <f t="shared" si="3"/>
        <v/>
      </c>
    </row>
    <row r="56" spans="1:19" x14ac:dyDescent="0.25">
      <c r="A56" s="85" t="s">
        <v>62</v>
      </c>
      <c r="B56" s="68" t="s">
        <v>136</v>
      </c>
      <c r="C56" s="68" t="s">
        <v>62</v>
      </c>
      <c r="D56" s="68" t="s">
        <v>62</v>
      </c>
      <c r="E56" s="68" t="s">
        <v>62</v>
      </c>
      <c r="F56" s="68" t="s">
        <v>62</v>
      </c>
      <c r="G56" s="68" t="s">
        <v>62</v>
      </c>
      <c r="H56" s="68" t="s">
        <v>62</v>
      </c>
      <c r="I56" s="68" t="s">
        <v>62</v>
      </c>
      <c r="J56" s="68" t="s">
        <v>62</v>
      </c>
      <c r="K56" s="68" t="s">
        <v>62</v>
      </c>
      <c r="L56" s="68" t="s">
        <v>62</v>
      </c>
      <c r="M56" s="69" t="s">
        <v>62</v>
      </c>
      <c r="N56" s="68" t="s">
        <v>62</v>
      </c>
      <c r="O56" s="70" t="s">
        <v>62</v>
      </c>
      <c r="P56" s="70" t="s">
        <v>62</v>
      </c>
      <c r="Q56" s="81"/>
      <c r="R56" s="53" t="s">
        <v>62</v>
      </c>
      <c r="S56" s="99" t="str">
        <f t="shared" si="0"/>
        <v/>
      </c>
    </row>
    <row r="57" spans="1:19" x14ac:dyDescent="0.25">
      <c r="A57" s="85" t="s">
        <v>257</v>
      </c>
      <c r="B57" s="68" t="s">
        <v>50</v>
      </c>
      <c r="C57" s="68" t="s">
        <v>340</v>
      </c>
      <c r="D57" s="68" t="s">
        <v>258</v>
      </c>
      <c r="E57" s="68" t="s">
        <v>259</v>
      </c>
      <c r="F57" s="68" t="s">
        <v>52</v>
      </c>
      <c r="G57" s="68" t="s">
        <v>65</v>
      </c>
      <c r="H57" s="68" t="s">
        <v>54</v>
      </c>
      <c r="I57" s="68" t="s">
        <v>341</v>
      </c>
      <c r="J57" s="68" t="s">
        <v>156</v>
      </c>
      <c r="K57" s="68" t="s">
        <v>58</v>
      </c>
      <c r="L57" s="68">
        <v>0</v>
      </c>
      <c r="M57" s="69">
        <v>299</v>
      </c>
      <c r="N57" s="68">
        <v>1</v>
      </c>
      <c r="O57" s="70">
        <v>240.89999999999998</v>
      </c>
      <c r="P57" s="70">
        <v>264.99</v>
      </c>
      <c r="Q57" s="81"/>
      <c r="R57" s="53" t="s">
        <v>135</v>
      </c>
      <c r="S57" s="99" t="str">
        <f t="shared" si="0"/>
        <v/>
      </c>
    </row>
    <row r="58" spans="1:19" x14ac:dyDescent="0.25">
      <c r="A58" s="85" t="s">
        <v>248</v>
      </c>
      <c r="B58" s="68" t="s">
        <v>50</v>
      </c>
      <c r="C58" s="68" t="s">
        <v>152</v>
      </c>
      <c r="D58" s="68" t="s">
        <v>153</v>
      </c>
      <c r="E58" s="68" t="s">
        <v>154</v>
      </c>
      <c r="F58" s="68" t="s">
        <v>52</v>
      </c>
      <c r="G58" s="68" t="s">
        <v>63</v>
      </c>
      <c r="H58" s="68" t="s">
        <v>54</v>
      </c>
      <c r="I58" s="68" t="s">
        <v>155</v>
      </c>
      <c r="J58" s="68" t="s">
        <v>156</v>
      </c>
      <c r="K58" s="68" t="s">
        <v>64</v>
      </c>
      <c r="L58" s="68" t="s">
        <v>157</v>
      </c>
      <c r="M58" s="69">
        <v>599</v>
      </c>
      <c r="N58" s="68">
        <v>1</v>
      </c>
      <c r="O58" s="70">
        <v>481.79999999999995</v>
      </c>
      <c r="P58" s="70">
        <v>529.98</v>
      </c>
      <c r="Q58" s="81"/>
      <c r="R58" s="53" t="s">
        <v>135</v>
      </c>
      <c r="S58" s="99" t="str">
        <f t="shared" si="0"/>
        <v/>
      </c>
    </row>
    <row r="59" spans="1:19" x14ac:dyDescent="0.25">
      <c r="A59" s="85" t="s">
        <v>260</v>
      </c>
      <c r="B59" s="68" t="s">
        <v>50</v>
      </c>
      <c r="C59" s="68" t="s">
        <v>261</v>
      </c>
      <c r="D59" s="68" t="s">
        <v>153</v>
      </c>
      <c r="E59" s="68" t="s">
        <v>262</v>
      </c>
      <c r="F59" s="68" t="s">
        <v>52</v>
      </c>
      <c r="G59" s="68" t="s">
        <v>63</v>
      </c>
      <c r="H59" s="68" t="s">
        <v>296</v>
      </c>
      <c r="I59" s="68" t="s">
        <v>263</v>
      </c>
      <c r="J59" s="68" t="s">
        <v>156</v>
      </c>
      <c r="K59" s="68" t="s">
        <v>58</v>
      </c>
      <c r="L59" s="68">
        <v>0</v>
      </c>
      <c r="M59" s="69">
        <v>349</v>
      </c>
      <c r="N59" s="68">
        <v>1</v>
      </c>
      <c r="O59" s="70">
        <v>280.5</v>
      </c>
      <c r="P59" s="70">
        <v>308.55</v>
      </c>
      <c r="Q59" s="81"/>
      <c r="R59" s="53" t="s">
        <v>135</v>
      </c>
      <c r="S59" s="99" t="str">
        <f t="shared" si="0"/>
        <v/>
      </c>
    </row>
    <row r="60" spans="1:19" x14ac:dyDescent="0.25">
      <c r="A60" s="85" t="s">
        <v>264</v>
      </c>
      <c r="B60" s="68" t="s">
        <v>50</v>
      </c>
      <c r="C60" s="68" t="s">
        <v>265</v>
      </c>
      <c r="D60" s="68" t="s">
        <v>153</v>
      </c>
      <c r="E60" s="68" t="s">
        <v>266</v>
      </c>
      <c r="F60" s="68" t="s">
        <v>52</v>
      </c>
      <c r="G60" s="68" t="s">
        <v>63</v>
      </c>
      <c r="H60" s="68" t="s">
        <v>54</v>
      </c>
      <c r="I60" s="68" t="s">
        <v>267</v>
      </c>
      <c r="J60" s="68" t="s">
        <v>156</v>
      </c>
      <c r="K60" s="68" t="s">
        <v>58</v>
      </c>
      <c r="L60" s="68">
        <v>0</v>
      </c>
      <c r="M60" s="69">
        <v>499</v>
      </c>
      <c r="N60" s="68">
        <v>1</v>
      </c>
      <c r="O60" s="70">
        <v>401.49999999999994</v>
      </c>
      <c r="P60" s="70">
        <v>441.65</v>
      </c>
      <c r="Q60" s="81"/>
      <c r="R60" s="53" t="s">
        <v>135</v>
      </c>
      <c r="S60" s="99" t="str">
        <f t="shared" si="0"/>
        <v/>
      </c>
    </row>
    <row r="61" spans="1:19" x14ac:dyDescent="0.25">
      <c r="A61" s="85" t="s">
        <v>397</v>
      </c>
      <c r="B61" s="68" t="s">
        <v>50</v>
      </c>
      <c r="C61" s="68" t="s">
        <v>398</v>
      </c>
      <c r="D61" s="68" t="s">
        <v>153</v>
      </c>
      <c r="E61" s="68" t="s">
        <v>399</v>
      </c>
      <c r="F61" s="68" t="s">
        <v>52</v>
      </c>
      <c r="G61" s="68" t="s">
        <v>63</v>
      </c>
      <c r="H61" s="68" t="s">
        <v>296</v>
      </c>
      <c r="I61" s="68" t="s">
        <v>267</v>
      </c>
      <c r="J61" s="68" t="s">
        <v>156</v>
      </c>
      <c r="K61" s="68" t="s">
        <v>400</v>
      </c>
      <c r="L61" s="68" t="s">
        <v>401</v>
      </c>
      <c r="M61" s="69">
        <v>549</v>
      </c>
      <c r="N61" s="68">
        <v>1</v>
      </c>
      <c r="O61" s="70">
        <v>442.2</v>
      </c>
      <c r="P61" s="70">
        <v>486.42</v>
      </c>
      <c r="Q61" s="81"/>
      <c r="R61" s="53" t="s">
        <v>135</v>
      </c>
      <c r="S61" s="99" t="str">
        <f>IF(Q61="","",Q61*O61)</f>
        <v/>
      </c>
    </row>
    <row r="62" spans="1:19" x14ac:dyDescent="0.25">
      <c r="A62" s="85" t="s">
        <v>402</v>
      </c>
      <c r="B62" s="68" t="s">
        <v>50</v>
      </c>
      <c r="C62" s="68" t="s">
        <v>398</v>
      </c>
      <c r="D62" s="68" t="s">
        <v>153</v>
      </c>
      <c r="E62" s="68" t="s">
        <v>399</v>
      </c>
      <c r="F62" s="68" t="s">
        <v>52</v>
      </c>
      <c r="G62" s="68" t="s">
        <v>63</v>
      </c>
      <c r="H62" s="68" t="s">
        <v>296</v>
      </c>
      <c r="I62" s="68" t="s">
        <v>267</v>
      </c>
      <c r="J62" s="68" t="s">
        <v>156</v>
      </c>
      <c r="K62" s="68" t="s">
        <v>403</v>
      </c>
      <c r="L62" s="68" t="s">
        <v>404</v>
      </c>
      <c r="M62" s="69">
        <v>549</v>
      </c>
      <c r="N62" s="68">
        <v>1</v>
      </c>
      <c r="O62" s="70">
        <v>442.2</v>
      </c>
      <c r="P62" s="70">
        <v>486.42</v>
      </c>
      <c r="Q62" s="81"/>
      <c r="R62" s="53" t="s">
        <v>135</v>
      </c>
      <c r="S62" s="99" t="str">
        <f t="shared" si="0"/>
        <v/>
      </c>
    </row>
    <row r="63" spans="1:19" x14ac:dyDescent="0.25">
      <c r="A63" s="85" t="s">
        <v>405</v>
      </c>
      <c r="B63" s="68" t="s">
        <v>50</v>
      </c>
      <c r="C63" s="68" t="s">
        <v>406</v>
      </c>
      <c r="D63" s="68" t="s">
        <v>407</v>
      </c>
      <c r="E63" s="68" t="s">
        <v>408</v>
      </c>
      <c r="F63" s="68" t="s">
        <v>52</v>
      </c>
      <c r="G63" s="68" t="s">
        <v>53</v>
      </c>
      <c r="H63" s="68" t="s">
        <v>54</v>
      </c>
      <c r="I63" s="68" t="s">
        <v>409</v>
      </c>
      <c r="J63" s="68" t="s">
        <v>410</v>
      </c>
      <c r="K63" s="68" t="s">
        <v>400</v>
      </c>
      <c r="L63" s="68" t="s">
        <v>411</v>
      </c>
      <c r="M63" s="69">
        <v>699</v>
      </c>
      <c r="N63" s="68">
        <v>1</v>
      </c>
      <c r="O63" s="70">
        <v>563.19999999999993</v>
      </c>
      <c r="P63" s="70">
        <v>619.52</v>
      </c>
      <c r="Q63" s="81"/>
      <c r="R63" s="53" t="s">
        <v>135</v>
      </c>
      <c r="S63" s="99" t="str">
        <f t="shared" si="0"/>
        <v/>
      </c>
    </row>
    <row r="64" spans="1:19" x14ac:dyDescent="0.25">
      <c r="A64" s="85" t="s">
        <v>412</v>
      </c>
      <c r="B64" s="68" t="s">
        <v>50</v>
      </c>
      <c r="C64" s="68" t="s">
        <v>406</v>
      </c>
      <c r="D64" s="68" t="s">
        <v>407</v>
      </c>
      <c r="E64" s="68" t="s">
        <v>408</v>
      </c>
      <c r="F64" s="68" t="s">
        <v>52</v>
      </c>
      <c r="G64" s="68" t="s">
        <v>53</v>
      </c>
      <c r="H64" s="68" t="s">
        <v>54</v>
      </c>
      <c r="I64" s="68" t="s">
        <v>409</v>
      </c>
      <c r="J64" s="68" t="s">
        <v>410</v>
      </c>
      <c r="K64" s="68" t="s">
        <v>413</v>
      </c>
      <c r="L64" s="68" t="s">
        <v>414</v>
      </c>
      <c r="M64" s="69">
        <v>699</v>
      </c>
      <c r="N64" s="68">
        <v>1</v>
      </c>
      <c r="O64" s="70">
        <v>563.19999999999993</v>
      </c>
      <c r="P64" s="70">
        <v>619.52</v>
      </c>
      <c r="Q64" s="81"/>
      <c r="R64" s="53" t="s">
        <v>135</v>
      </c>
      <c r="S64" s="99" t="str">
        <f t="shared" ref="S64:S71" si="4">IF(Q64="","",Q64*O64)</f>
        <v/>
      </c>
    </row>
    <row r="65" spans="1:19" x14ac:dyDescent="0.25">
      <c r="A65" s="8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9"/>
      <c r="N65" s="68"/>
      <c r="O65" s="70"/>
      <c r="P65" s="70"/>
      <c r="Q65" s="81"/>
      <c r="R65" s="53"/>
      <c r="S65" s="99" t="str">
        <f t="shared" si="4"/>
        <v/>
      </c>
    </row>
    <row r="66" spans="1:19" x14ac:dyDescent="0.25">
      <c r="A66" s="85" t="s">
        <v>62</v>
      </c>
      <c r="B66" s="68" t="s">
        <v>70</v>
      </c>
      <c r="C66" s="68" t="s">
        <v>62</v>
      </c>
      <c r="D66" s="68" t="s">
        <v>62</v>
      </c>
      <c r="E66" s="68" t="s">
        <v>62</v>
      </c>
      <c r="F66" s="68" t="s">
        <v>62</v>
      </c>
      <c r="G66" s="68" t="s">
        <v>62</v>
      </c>
      <c r="H66" s="68" t="s">
        <v>62</v>
      </c>
      <c r="I66" s="68" t="s">
        <v>62</v>
      </c>
      <c r="J66" s="68" t="s">
        <v>62</v>
      </c>
      <c r="K66" s="68" t="s">
        <v>62</v>
      </c>
      <c r="L66" s="68" t="s">
        <v>62</v>
      </c>
      <c r="M66" s="69" t="s">
        <v>62</v>
      </c>
      <c r="N66" s="68" t="s">
        <v>62</v>
      </c>
      <c r="O66" s="70" t="s">
        <v>62</v>
      </c>
      <c r="P66" s="70" t="s">
        <v>62</v>
      </c>
      <c r="Q66" s="81"/>
      <c r="R66" s="53" t="s">
        <v>62</v>
      </c>
      <c r="S66" s="99" t="str">
        <f t="shared" si="4"/>
        <v/>
      </c>
    </row>
    <row r="67" spans="1:19" x14ac:dyDescent="0.25">
      <c r="A67" s="85" t="s">
        <v>345</v>
      </c>
      <c r="B67" s="68" t="s">
        <v>71</v>
      </c>
      <c r="C67" s="68" t="s">
        <v>78</v>
      </c>
      <c r="D67" s="68" t="s">
        <v>192</v>
      </c>
      <c r="E67" s="68" t="s">
        <v>73</v>
      </c>
      <c r="F67" s="68" t="s">
        <v>74</v>
      </c>
      <c r="G67" s="68" t="s">
        <v>65</v>
      </c>
      <c r="H67" s="68" t="s">
        <v>168</v>
      </c>
      <c r="I67" s="68" t="s">
        <v>169</v>
      </c>
      <c r="J67" s="68" t="s">
        <v>67</v>
      </c>
      <c r="K67" s="68" t="s">
        <v>58</v>
      </c>
      <c r="L67" s="68" t="s">
        <v>346</v>
      </c>
      <c r="M67" s="69">
        <v>259</v>
      </c>
      <c r="N67" s="68">
        <v>1</v>
      </c>
      <c r="O67" s="70">
        <v>217.68181818181816</v>
      </c>
      <c r="P67" s="70">
        <v>239.45</v>
      </c>
      <c r="Q67" s="81"/>
      <c r="R67" s="53" t="s">
        <v>135</v>
      </c>
      <c r="S67" s="99" t="str">
        <f t="shared" si="4"/>
        <v/>
      </c>
    </row>
    <row r="68" spans="1:19" x14ac:dyDescent="0.25">
      <c r="A68" s="85" t="s">
        <v>139</v>
      </c>
      <c r="B68" s="68" t="s">
        <v>71</v>
      </c>
      <c r="C68" s="68" t="s">
        <v>78</v>
      </c>
      <c r="D68" s="68" t="s">
        <v>192</v>
      </c>
      <c r="E68" s="68" t="s">
        <v>73</v>
      </c>
      <c r="F68" s="68" t="s">
        <v>74</v>
      </c>
      <c r="G68" s="68" t="s">
        <v>65</v>
      </c>
      <c r="H68" s="68" t="s">
        <v>168</v>
      </c>
      <c r="I68" s="68" t="s">
        <v>169</v>
      </c>
      <c r="J68" s="68" t="s">
        <v>67</v>
      </c>
      <c r="K68" s="68" t="s">
        <v>68</v>
      </c>
      <c r="L68" s="68" t="s">
        <v>193</v>
      </c>
      <c r="M68" s="69">
        <v>259</v>
      </c>
      <c r="N68" s="68">
        <v>1</v>
      </c>
      <c r="O68" s="70">
        <v>217.68181818181816</v>
      </c>
      <c r="P68" s="70">
        <v>239.45</v>
      </c>
      <c r="Q68" s="81"/>
      <c r="R68" s="53" t="s">
        <v>135</v>
      </c>
      <c r="S68" s="99" t="str">
        <f t="shared" si="4"/>
        <v/>
      </c>
    </row>
    <row r="69" spans="1:19" x14ac:dyDescent="0.25">
      <c r="A69" s="85" t="s">
        <v>249</v>
      </c>
      <c r="B69" s="68" t="s">
        <v>71</v>
      </c>
      <c r="C69" s="68" t="s">
        <v>342</v>
      </c>
      <c r="D69" s="68" t="s">
        <v>72</v>
      </c>
      <c r="E69" s="68" t="s">
        <v>73</v>
      </c>
      <c r="F69" s="68" t="s">
        <v>52</v>
      </c>
      <c r="G69" s="68" t="s">
        <v>65</v>
      </c>
      <c r="H69" s="68" t="s">
        <v>75</v>
      </c>
      <c r="I69" s="68" t="s">
        <v>250</v>
      </c>
      <c r="J69" s="68" t="s">
        <v>66</v>
      </c>
      <c r="K69" s="68" t="s">
        <v>68</v>
      </c>
      <c r="L69" s="68" t="s">
        <v>251</v>
      </c>
      <c r="M69" s="69">
        <v>299</v>
      </c>
      <c r="N69" s="68">
        <v>1</v>
      </c>
      <c r="O69" s="70">
        <v>251.29999999999998</v>
      </c>
      <c r="P69" s="70">
        <v>276.43</v>
      </c>
      <c r="Q69" s="81"/>
      <c r="R69" s="53" t="s">
        <v>135</v>
      </c>
      <c r="S69" s="99" t="str">
        <f t="shared" si="4"/>
        <v/>
      </c>
    </row>
    <row r="70" spans="1:19" x14ac:dyDescent="0.25">
      <c r="A70" s="85" t="s">
        <v>347</v>
      </c>
      <c r="B70" s="68" t="s">
        <v>71</v>
      </c>
      <c r="C70" s="68" t="s">
        <v>348</v>
      </c>
      <c r="D70" s="68" t="s">
        <v>349</v>
      </c>
      <c r="E70" s="68" t="s">
        <v>350</v>
      </c>
      <c r="F70" s="68" t="s">
        <v>52</v>
      </c>
      <c r="G70" s="68" t="s">
        <v>53</v>
      </c>
      <c r="H70" s="68" t="s">
        <v>175</v>
      </c>
      <c r="I70" s="68" t="s">
        <v>169</v>
      </c>
      <c r="J70" s="68" t="s">
        <v>66</v>
      </c>
      <c r="K70" s="68" t="s">
        <v>58</v>
      </c>
      <c r="L70" s="68">
        <v>0</v>
      </c>
      <c r="M70" s="69">
        <v>329</v>
      </c>
      <c r="N70" s="68">
        <v>1</v>
      </c>
      <c r="O70" s="70">
        <v>282.93636363636364</v>
      </c>
      <c r="P70" s="70">
        <v>311.23</v>
      </c>
      <c r="Q70" s="81"/>
      <c r="R70" s="53" t="s">
        <v>135</v>
      </c>
      <c r="S70" s="99" t="str">
        <f t="shared" si="4"/>
        <v/>
      </c>
    </row>
    <row r="71" spans="1:19" x14ac:dyDescent="0.25">
      <c r="A71" s="85" t="s">
        <v>351</v>
      </c>
      <c r="B71" s="68" t="s">
        <v>71</v>
      </c>
      <c r="C71" s="68" t="s">
        <v>348</v>
      </c>
      <c r="D71" s="68" t="s">
        <v>349</v>
      </c>
      <c r="E71" s="68" t="s">
        <v>350</v>
      </c>
      <c r="F71" s="68" t="s">
        <v>52</v>
      </c>
      <c r="G71" s="68" t="s">
        <v>53</v>
      </c>
      <c r="H71" s="68" t="s">
        <v>175</v>
      </c>
      <c r="I71" s="68" t="s">
        <v>169</v>
      </c>
      <c r="J71" s="68" t="s">
        <v>66</v>
      </c>
      <c r="K71" s="68" t="s">
        <v>352</v>
      </c>
      <c r="L71" s="68">
        <v>0</v>
      </c>
      <c r="M71" s="69">
        <v>329</v>
      </c>
      <c r="N71" s="68">
        <v>1</v>
      </c>
      <c r="O71" s="70">
        <v>282.93636363636364</v>
      </c>
      <c r="P71" s="70">
        <v>311.23</v>
      </c>
      <c r="Q71" s="81"/>
      <c r="R71" s="53" t="s">
        <v>135</v>
      </c>
      <c r="S71" s="99" t="str">
        <f t="shared" si="4"/>
        <v/>
      </c>
    </row>
    <row r="72" spans="1:19" x14ac:dyDescent="0.25">
      <c r="A72" s="85" t="s">
        <v>170</v>
      </c>
      <c r="B72" s="68" t="s">
        <v>71</v>
      </c>
      <c r="C72" s="68" t="s">
        <v>172</v>
      </c>
      <c r="D72" s="68" t="s">
        <v>173</v>
      </c>
      <c r="E72" s="68" t="s">
        <v>174</v>
      </c>
      <c r="F72" s="68" t="s">
        <v>52</v>
      </c>
      <c r="G72" s="68" t="s">
        <v>65</v>
      </c>
      <c r="H72" s="68" t="s">
        <v>175</v>
      </c>
      <c r="I72" s="68" t="s">
        <v>169</v>
      </c>
      <c r="J72" s="68" t="s">
        <v>66</v>
      </c>
      <c r="K72" s="68" t="s">
        <v>58</v>
      </c>
      <c r="L72" s="68" t="s">
        <v>176</v>
      </c>
      <c r="M72" s="69">
        <v>359</v>
      </c>
      <c r="N72" s="68">
        <v>1</v>
      </c>
      <c r="O72" s="70">
        <v>301.72727272727269</v>
      </c>
      <c r="P72" s="70">
        <v>331.9</v>
      </c>
      <c r="Q72" s="81"/>
      <c r="R72" s="53" t="s">
        <v>135</v>
      </c>
      <c r="S72" s="99" t="str">
        <f>IF(Q72="","",Q72*O72)</f>
        <v/>
      </c>
    </row>
    <row r="73" spans="1:19" x14ac:dyDescent="0.25">
      <c r="A73" s="85" t="s">
        <v>171</v>
      </c>
      <c r="B73" s="68" t="s">
        <v>71</v>
      </c>
      <c r="C73" s="68" t="s">
        <v>172</v>
      </c>
      <c r="D73" s="68" t="s">
        <v>173</v>
      </c>
      <c r="E73" s="68" t="s">
        <v>174</v>
      </c>
      <c r="F73" s="68" t="s">
        <v>52</v>
      </c>
      <c r="G73" s="68" t="s">
        <v>65</v>
      </c>
      <c r="H73" s="68" t="s">
        <v>175</v>
      </c>
      <c r="I73" s="68" t="s">
        <v>169</v>
      </c>
      <c r="J73" s="68" t="s">
        <v>66</v>
      </c>
      <c r="K73" s="68" t="s">
        <v>68</v>
      </c>
      <c r="L73" s="68" t="s">
        <v>177</v>
      </c>
      <c r="M73" s="69">
        <v>359</v>
      </c>
      <c r="N73" s="68">
        <v>1</v>
      </c>
      <c r="O73" s="70">
        <v>301.72727272727269</v>
      </c>
      <c r="P73" s="70">
        <v>331.9</v>
      </c>
      <c r="Q73" s="81"/>
      <c r="R73" s="53" t="s">
        <v>135</v>
      </c>
      <c r="S73" s="99" t="str">
        <f>IF(Q73="","",Q73*O73)</f>
        <v/>
      </c>
    </row>
    <row r="74" spans="1:19" x14ac:dyDescent="0.25">
      <c r="A74" s="85" t="s">
        <v>62</v>
      </c>
      <c r="B74" s="68" t="s">
        <v>62</v>
      </c>
      <c r="C74" s="68" t="s">
        <v>62</v>
      </c>
      <c r="D74" s="68" t="s">
        <v>62</v>
      </c>
      <c r="E74" s="68" t="s">
        <v>62</v>
      </c>
      <c r="F74" s="68" t="s">
        <v>62</v>
      </c>
      <c r="G74" s="68" t="s">
        <v>62</v>
      </c>
      <c r="H74" s="68" t="s">
        <v>62</v>
      </c>
      <c r="I74" s="68" t="s">
        <v>62</v>
      </c>
      <c r="J74" s="68" t="s">
        <v>62</v>
      </c>
      <c r="K74" s="68" t="s">
        <v>62</v>
      </c>
      <c r="L74" s="68" t="s">
        <v>62</v>
      </c>
      <c r="M74" s="69" t="s">
        <v>62</v>
      </c>
      <c r="N74" s="68" t="s">
        <v>62</v>
      </c>
      <c r="O74" s="70" t="s">
        <v>62</v>
      </c>
      <c r="P74" s="70" t="s">
        <v>62</v>
      </c>
      <c r="Q74" s="81"/>
      <c r="R74" s="53" t="s">
        <v>62</v>
      </c>
      <c r="S74" s="99" t="str">
        <f t="shared" ref="S74:S76" si="5">IF(Q74="","",Q74*O74)</f>
        <v/>
      </c>
    </row>
    <row r="75" spans="1:19" x14ac:dyDescent="0.25">
      <c r="A75" s="85" t="s">
        <v>62</v>
      </c>
      <c r="B75" s="68" t="s">
        <v>353</v>
      </c>
      <c r="C75" s="68" t="s">
        <v>62</v>
      </c>
      <c r="D75" s="68" t="s">
        <v>62</v>
      </c>
      <c r="E75" s="68" t="s">
        <v>62</v>
      </c>
      <c r="F75" s="68" t="s">
        <v>62</v>
      </c>
      <c r="G75" s="68" t="s">
        <v>62</v>
      </c>
      <c r="H75" s="68" t="s">
        <v>62</v>
      </c>
      <c r="I75" s="68" t="s">
        <v>62</v>
      </c>
      <c r="J75" s="68" t="s">
        <v>62</v>
      </c>
      <c r="K75" s="68" t="s">
        <v>62</v>
      </c>
      <c r="L75" s="68" t="s">
        <v>62</v>
      </c>
      <c r="M75" s="69" t="s">
        <v>62</v>
      </c>
      <c r="N75" s="68" t="s">
        <v>62</v>
      </c>
      <c r="O75" s="70" t="s">
        <v>62</v>
      </c>
      <c r="P75" s="70" t="s">
        <v>62</v>
      </c>
      <c r="Q75" s="81"/>
      <c r="R75" s="53" t="s">
        <v>62</v>
      </c>
      <c r="S75" s="99" t="str">
        <f t="shared" si="5"/>
        <v/>
      </c>
    </row>
    <row r="76" spans="1:19" x14ac:dyDescent="0.25">
      <c r="A76" s="85" t="s">
        <v>354</v>
      </c>
      <c r="B76" s="68" t="s">
        <v>355</v>
      </c>
      <c r="C76" s="68" t="s">
        <v>356</v>
      </c>
      <c r="D76" s="68" t="s">
        <v>357</v>
      </c>
      <c r="E76" s="68" t="s">
        <v>358</v>
      </c>
      <c r="F76" s="68" t="s">
        <v>281</v>
      </c>
      <c r="G76" s="68" t="s">
        <v>359</v>
      </c>
      <c r="H76" s="68" t="s">
        <v>296</v>
      </c>
      <c r="I76" s="68" t="s">
        <v>77</v>
      </c>
      <c r="J76" s="68" t="s">
        <v>67</v>
      </c>
      <c r="K76" s="68" t="s">
        <v>58</v>
      </c>
      <c r="L76" s="68" t="s">
        <v>360</v>
      </c>
      <c r="M76" s="69">
        <v>179</v>
      </c>
      <c r="N76" s="68">
        <v>1</v>
      </c>
      <c r="O76" s="70">
        <v>139.69999999999999</v>
      </c>
      <c r="P76" s="70">
        <v>153.66999999999999</v>
      </c>
      <c r="Q76" s="81"/>
      <c r="R76" s="53" t="s">
        <v>135</v>
      </c>
      <c r="S76" s="99" t="str">
        <f t="shared" si="5"/>
        <v/>
      </c>
    </row>
    <row r="77" spans="1:19" x14ac:dyDescent="0.25">
      <c r="A77" s="85" t="s">
        <v>361</v>
      </c>
      <c r="B77" s="68" t="s">
        <v>355</v>
      </c>
      <c r="C77" s="68" t="s">
        <v>356</v>
      </c>
      <c r="D77" s="68" t="s">
        <v>357</v>
      </c>
      <c r="E77" s="68" t="s">
        <v>358</v>
      </c>
      <c r="F77" s="68" t="s">
        <v>281</v>
      </c>
      <c r="G77" s="68" t="s">
        <v>359</v>
      </c>
      <c r="H77" s="68" t="s">
        <v>296</v>
      </c>
      <c r="I77" s="68" t="s">
        <v>77</v>
      </c>
      <c r="J77" s="68" t="s">
        <v>67</v>
      </c>
      <c r="K77" s="68" t="s">
        <v>68</v>
      </c>
      <c r="L77" s="68" t="s">
        <v>362</v>
      </c>
      <c r="M77" s="69">
        <v>179</v>
      </c>
      <c r="N77" s="68">
        <v>1</v>
      </c>
      <c r="O77" s="70">
        <v>139.69999999999999</v>
      </c>
      <c r="P77" s="70">
        <v>153.66999999999999</v>
      </c>
      <c r="Q77" s="81"/>
      <c r="R77" s="53" t="s">
        <v>135</v>
      </c>
      <c r="S77" s="99" t="str">
        <f>IF(Q77="","",Q77*O77)</f>
        <v/>
      </c>
    </row>
    <row r="78" spans="1:19" x14ac:dyDescent="0.25">
      <c r="A78" s="85" t="s">
        <v>363</v>
      </c>
      <c r="B78" s="68" t="s">
        <v>355</v>
      </c>
      <c r="C78" s="68" t="s">
        <v>356</v>
      </c>
      <c r="D78" s="68" t="s">
        <v>357</v>
      </c>
      <c r="E78" s="68" t="s">
        <v>358</v>
      </c>
      <c r="F78" s="68" t="s">
        <v>281</v>
      </c>
      <c r="G78" s="68" t="s">
        <v>359</v>
      </c>
      <c r="H78" s="68" t="s">
        <v>296</v>
      </c>
      <c r="I78" s="68" t="s">
        <v>77</v>
      </c>
      <c r="J78" s="68" t="s">
        <v>67</v>
      </c>
      <c r="K78" s="68" t="s">
        <v>364</v>
      </c>
      <c r="L78" s="68" t="s">
        <v>365</v>
      </c>
      <c r="M78" s="69">
        <v>179</v>
      </c>
      <c r="N78" s="68">
        <v>1</v>
      </c>
      <c r="O78" s="70">
        <v>139.69999999999999</v>
      </c>
      <c r="P78" s="70">
        <v>153.66999999999999</v>
      </c>
      <c r="Q78" s="81"/>
      <c r="R78" s="53" t="s">
        <v>135</v>
      </c>
      <c r="S78" s="99" t="str">
        <f t="shared" si="0"/>
        <v/>
      </c>
    </row>
    <row r="79" spans="1:19" x14ac:dyDescent="0.25">
      <c r="A79" s="85" t="s">
        <v>366</v>
      </c>
      <c r="B79" s="68" t="s">
        <v>355</v>
      </c>
      <c r="C79" s="68" t="s">
        <v>367</v>
      </c>
      <c r="D79" s="68" t="s">
        <v>357</v>
      </c>
      <c r="E79" s="68" t="s">
        <v>368</v>
      </c>
      <c r="F79" s="68" t="s">
        <v>369</v>
      </c>
      <c r="G79" s="68" t="s">
        <v>359</v>
      </c>
      <c r="H79" s="68" t="s">
        <v>296</v>
      </c>
      <c r="I79" s="68" t="s">
        <v>370</v>
      </c>
      <c r="J79" s="68" t="s">
        <v>66</v>
      </c>
      <c r="K79" s="68" t="s">
        <v>150</v>
      </c>
      <c r="L79" s="68" t="s">
        <v>371</v>
      </c>
      <c r="M79" s="69">
        <v>229</v>
      </c>
      <c r="N79" s="68">
        <v>1</v>
      </c>
      <c r="O79" s="70">
        <v>179.29999999999998</v>
      </c>
      <c r="P79" s="70">
        <v>197.23</v>
      </c>
      <c r="Q79" s="81"/>
      <c r="R79" s="53" t="s">
        <v>135</v>
      </c>
      <c r="S79" s="99" t="str">
        <f t="shared" si="0"/>
        <v/>
      </c>
    </row>
    <row r="80" spans="1:19" x14ac:dyDescent="0.25">
      <c r="A80" s="85" t="s">
        <v>372</v>
      </c>
      <c r="B80" s="68" t="s">
        <v>355</v>
      </c>
      <c r="C80" s="68" t="s">
        <v>367</v>
      </c>
      <c r="D80" s="68" t="s">
        <v>357</v>
      </c>
      <c r="E80" s="68" t="s">
        <v>373</v>
      </c>
      <c r="F80" s="68" t="s">
        <v>369</v>
      </c>
      <c r="G80" s="68" t="s">
        <v>359</v>
      </c>
      <c r="H80" s="68" t="s">
        <v>296</v>
      </c>
      <c r="I80" s="68" t="s">
        <v>370</v>
      </c>
      <c r="J80" s="68" t="s">
        <v>66</v>
      </c>
      <c r="K80" s="68" t="s">
        <v>57</v>
      </c>
      <c r="L80" s="68" t="s">
        <v>374</v>
      </c>
      <c r="M80" s="69">
        <v>229</v>
      </c>
      <c r="N80" s="68">
        <v>1</v>
      </c>
      <c r="O80" s="70">
        <v>179.29999999999998</v>
      </c>
      <c r="P80" s="70">
        <v>197.23</v>
      </c>
      <c r="Q80" s="81"/>
      <c r="R80" s="53" t="s">
        <v>135</v>
      </c>
      <c r="S80" s="99" t="str">
        <f t="shared" si="0"/>
        <v/>
      </c>
    </row>
    <row r="81" spans="1:19" x14ac:dyDescent="0.25">
      <c r="A81" s="85" t="s">
        <v>375</v>
      </c>
      <c r="B81" s="68" t="s">
        <v>355</v>
      </c>
      <c r="C81" s="68" t="s">
        <v>367</v>
      </c>
      <c r="D81" s="68" t="s">
        <v>357</v>
      </c>
      <c r="E81" s="68" t="s">
        <v>376</v>
      </c>
      <c r="F81" s="68" t="s">
        <v>369</v>
      </c>
      <c r="G81" s="68" t="s">
        <v>359</v>
      </c>
      <c r="H81" s="68" t="s">
        <v>296</v>
      </c>
      <c r="I81" s="68" t="s">
        <v>370</v>
      </c>
      <c r="J81" s="68" t="s">
        <v>66</v>
      </c>
      <c r="K81" s="68" t="s">
        <v>377</v>
      </c>
      <c r="L81" s="68" t="s">
        <v>378</v>
      </c>
      <c r="M81" s="69">
        <v>229</v>
      </c>
      <c r="N81" s="68">
        <v>1</v>
      </c>
      <c r="O81" s="70">
        <v>179.29999999999998</v>
      </c>
      <c r="P81" s="70">
        <v>197.23</v>
      </c>
      <c r="Q81" s="81"/>
      <c r="R81" s="53" t="s">
        <v>135</v>
      </c>
      <c r="S81" s="99" t="str">
        <f t="shared" si="0"/>
        <v/>
      </c>
    </row>
    <row r="82" spans="1:19" x14ac:dyDescent="0.25">
      <c r="A82" s="85" t="s">
        <v>379</v>
      </c>
      <c r="B82" s="68" t="s">
        <v>355</v>
      </c>
      <c r="C82" s="68" t="s">
        <v>380</v>
      </c>
      <c r="D82" s="68" t="s">
        <v>76</v>
      </c>
      <c r="E82" s="68" t="s">
        <v>381</v>
      </c>
      <c r="F82" s="68" t="s">
        <v>369</v>
      </c>
      <c r="G82" s="68" t="s">
        <v>53</v>
      </c>
      <c r="H82" s="68" t="s">
        <v>54</v>
      </c>
      <c r="I82" s="68" t="s">
        <v>370</v>
      </c>
      <c r="J82" s="68" t="s">
        <v>77</v>
      </c>
      <c r="K82" s="68" t="s">
        <v>382</v>
      </c>
      <c r="L82" s="68" t="s">
        <v>383</v>
      </c>
      <c r="M82" s="69">
        <v>299</v>
      </c>
      <c r="N82" s="68">
        <v>1</v>
      </c>
      <c r="O82" s="70">
        <v>232.42727272727271</v>
      </c>
      <c r="P82" s="70">
        <v>255.67</v>
      </c>
      <c r="Q82" s="81"/>
      <c r="R82" s="53" t="s">
        <v>135</v>
      </c>
      <c r="S82" s="99" t="str">
        <f t="shared" ref="S82:S130" si="6">IF(Q82="","",Q82*O82)</f>
        <v/>
      </c>
    </row>
    <row r="83" spans="1:19" x14ac:dyDescent="0.25">
      <c r="A83" s="85" t="s">
        <v>384</v>
      </c>
      <c r="B83" s="68" t="s">
        <v>355</v>
      </c>
      <c r="C83" s="68" t="s">
        <v>380</v>
      </c>
      <c r="D83" s="68" t="s">
        <v>76</v>
      </c>
      <c r="E83" s="68" t="s">
        <v>385</v>
      </c>
      <c r="F83" s="68" t="s">
        <v>369</v>
      </c>
      <c r="G83" s="68" t="s">
        <v>53</v>
      </c>
      <c r="H83" s="68" t="s">
        <v>54</v>
      </c>
      <c r="I83" s="68" t="s">
        <v>370</v>
      </c>
      <c r="J83" s="68" t="s">
        <v>77</v>
      </c>
      <c r="K83" s="68" t="s">
        <v>386</v>
      </c>
      <c r="L83" s="68" t="s">
        <v>387</v>
      </c>
      <c r="M83" s="69">
        <v>299</v>
      </c>
      <c r="N83" s="68">
        <v>1</v>
      </c>
      <c r="O83" s="70">
        <v>232.42727272727271</v>
      </c>
      <c r="P83" s="70">
        <v>255.67</v>
      </c>
      <c r="Q83" s="81"/>
      <c r="R83" s="53" t="s">
        <v>135</v>
      </c>
      <c r="S83" s="99" t="str">
        <f t="shared" si="6"/>
        <v/>
      </c>
    </row>
    <row r="84" spans="1:19" x14ac:dyDescent="0.25">
      <c r="A84" s="85" t="s">
        <v>388</v>
      </c>
      <c r="B84" s="68" t="s">
        <v>355</v>
      </c>
      <c r="C84" s="68" t="s">
        <v>389</v>
      </c>
      <c r="D84" s="68" t="s">
        <v>76</v>
      </c>
      <c r="E84" s="68" t="s">
        <v>390</v>
      </c>
      <c r="F84" s="68" t="s">
        <v>391</v>
      </c>
      <c r="G84" s="68" t="s">
        <v>61</v>
      </c>
      <c r="H84" s="68" t="s">
        <v>54</v>
      </c>
      <c r="I84" s="68" t="s">
        <v>392</v>
      </c>
      <c r="J84" s="68" t="s">
        <v>77</v>
      </c>
      <c r="K84" s="68" t="s">
        <v>68</v>
      </c>
      <c r="L84" s="68" t="s">
        <v>393</v>
      </c>
      <c r="M84" s="69">
        <v>399</v>
      </c>
      <c r="N84" s="68">
        <v>1</v>
      </c>
      <c r="O84" s="70">
        <v>311.29999999999995</v>
      </c>
      <c r="P84" s="70">
        <v>342.43</v>
      </c>
      <c r="Q84" s="81"/>
      <c r="R84" s="53" t="s">
        <v>135</v>
      </c>
      <c r="S84" s="99" t="str">
        <f t="shared" si="6"/>
        <v/>
      </c>
    </row>
    <row r="85" spans="1:19" x14ac:dyDescent="0.25">
      <c r="A85" s="85" t="s">
        <v>394</v>
      </c>
      <c r="B85" s="68" t="s">
        <v>355</v>
      </c>
      <c r="C85" s="68" t="s">
        <v>389</v>
      </c>
      <c r="D85" s="68" t="s">
        <v>76</v>
      </c>
      <c r="E85" s="68" t="s">
        <v>390</v>
      </c>
      <c r="F85" s="68" t="s">
        <v>391</v>
      </c>
      <c r="G85" s="68" t="s">
        <v>61</v>
      </c>
      <c r="H85" s="68" t="s">
        <v>54</v>
      </c>
      <c r="I85" s="68" t="s">
        <v>392</v>
      </c>
      <c r="J85" s="68" t="s">
        <v>77</v>
      </c>
      <c r="K85" s="68" t="s">
        <v>395</v>
      </c>
      <c r="L85" s="68" t="s">
        <v>396</v>
      </c>
      <c r="M85" s="69">
        <v>399</v>
      </c>
      <c r="N85" s="68">
        <v>1</v>
      </c>
      <c r="O85" s="70">
        <v>311.29999999999995</v>
      </c>
      <c r="P85" s="70">
        <v>342.43</v>
      </c>
      <c r="Q85" s="81"/>
      <c r="R85" s="53" t="s">
        <v>135</v>
      </c>
      <c r="S85" s="99" t="str">
        <f t="shared" si="6"/>
        <v/>
      </c>
    </row>
    <row r="86" spans="1:19" x14ac:dyDescent="0.25">
      <c r="A86" s="85" t="s">
        <v>62</v>
      </c>
      <c r="B86" s="68"/>
      <c r="C86" s="68" t="s">
        <v>62</v>
      </c>
      <c r="D86" s="68" t="s">
        <v>62</v>
      </c>
      <c r="E86" s="68" t="s">
        <v>62</v>
      </c>
      <c r="F86" s="68" t="s">
        <v>62</v>
      </c>
      <c r="G86" s="68" t="s">
        <v>62</v>
      </c>
      <c r="H86" s="68" t="s">
        <v>62</v>
      </c>
      <c r="I86" s="68" t="s">
        <v>62</v>
      </c>
      <c r="J86" s="68" t="s">
        <v>62</v>
      </c>
      <c r="K86" s="68" t="s">
        <v>62</v>
      </c>
      <c r="L86" s="68" t="s">
        <v>62</v>
      </c>
      <c r="M86" s="69" t="s">
        <v>62</v>
      </c>
      <c r="N86" s="68" t="s">
        <v>62</v>
      </c>
      <c r="O86" s="70" t="s">
        <v>62</v>
      </c>
      <c r="P86" s="70" t="s">
        <v>62</v>
      </c>
      <c r="Q86" s="81"/>
      <c r="R86" s="53" t="s">
        <v>62</v>
      </c>
      <c r="S86" s="99" t="str">
        <f t="shared" si="6"/>
        <v/>
      </c>
    </row>
    <row r="87" spans="1:19" x14ac:dyDescent="0.25">
      <c r="A87" s="85" t="s">
        <v>62</v>
      </c>
      <c r="B87" s="68" t="s">
        <v>195</v>
      </c>
      <c r="C87" s="68" t="s">
        <v>62</v>
      </c>
      <c r="D87" s="68" t="s">
        <v>62</v>
      </c>
      <c r="E87" s="68" t="s">
        <v>62</v>
      </c>
      <c r="F87" s="68" t="s">
        <v>62</v>
      </c>
      <c r="G87" s="68" t="s">
        <v>62</v>
      </c>
      <c r="H87" s="68" t="s">
        <v>62</v>
      </c>
      <c r="I87" s="68" t="s">
        <v>62</v>
      </c>
      <c r="J87" s="68" t="s">
        <v>62</v>
      </c>
      <c r="K87" s="68" t="s">
        <v>62</v>
      </c>
      <c r="L87" s="68" t="s">
        <v>62</v>
      </c>
      <c r="M87" s="69" t="s">
        <v>62</v>
      </c>
      <c r="N87" s="68" t="s">
        <v>62</v>
      </c>
      <c r="O87" s="70" t="s">
        <v>62</v>
      </c>
      <c r="P87" s="70" t="s">
        <v>62</v>
      </c>
      <c r="Q87" s="81"/>
      <c r="R87" s="53" t="s">
        <v>62</v>
      </c>
      <c r="S87" s="99" t="str">
        <f t="shared" si="6"/>
        <v/>
      </c>
    </row>
    <row r="88" spans="1:19" x14ac:dyDescent="0.25">
      <c r="A88" s="85" t="s">
        <v>199</v>
      </c>
      <c r="B88" s="68" t="s">
        <v>132</v>
      </c>
      <c r="C88" s="68" t="s">
        <v>200</v>
      </c>
      <c r="D88" s="68" t="s">
        <v>201</v>
      </c>
      <c r="E88" s="68" t="s">
        <v>51</v>
      </c>
      <c r="F88" s="68" t="s">
        <v>86</v>
      </c>
      <c r="G88" s="68" t="s">
        <v>87</v>
      </c>
      <c r="H88" s="68" t="s">
        <v>202</v>
      </c>
      <c r="I88" s="68" t="s">
        <v>133</v>
      </c>
      <c r="J88" s="68" t="s">
        <v>91</v>
      </c>
      <c r="K88" s="68" t="s">
        <v>203</v>
      </c>
      <c r="L88" s="68" t="s">
        <v>88</v>
      </c>
      <c r="M88" s="69">
        <v>179</v>
      </c>
      <c r="N88" s="68">
        <v>1</v>
      </c>
      <c r="O88" s="70">
        <v>138.6</v>
      </c>
      <c r="P88" s="70">
        <v>152.46</v>
      </c>
      <c r="Q88" s="81"/>
      <c r="R88" s="53" t="s">
        <v>135</v>
      </c>
      <c r="S88" s="99"/>
    </row>
    <row r="89" spans="1:19" x14ac:dyDescent="0.25">
      <c r="A89" s="85" t="s">
        <v>247</v>
      </c>
      <c r="B89" s="68" t="s">
        <v>132</v>
      </c>
      <c r="C89" s="68" t="s">
        <v>196</v>
      </c>
      <c r="D89" s="68" t="s">
        <v>197</v>
      </c>
      <c r="E89" s="68">
        <v>0</v>
      </c>
      <c r="F89" s="68" t="s">
        <v>198</v>
      </c>
      <c r="G89" s="68">
        <v>0</v>
      </c>
      <c r="H89" s="68">
        <v>0</v>
      </c>
      <c r="I89" s="68">
        <v>0</v>
      </c>
      <c r="J89" s="68">
        <v>0</v>
      </c>
      <c r="K89" s="68" t="s">
        <v>150</v>
      </c>
      <c r="L89" s="68" t="s">
        <v>88</v>
      </c>
      <c r="M89" s="69">
        <v>69</v>
      </c>
      <c r="N89" s="68">
        <v>1</v>
      </c>
      <c r="O89" s="70">
        <v>57.954545454545453</v>
      </c>
      <c r="P89" s="70">
        <v>63.75</v>
      </c>
      <c r="Q89" s="81"/>
      <c r="R89" s="53" t="s">
        <v>135</v>
      </c>
      <c r="S89" s="99"/>
    </row>
    <row r="90" spans="1:19" x14ac:dyDescent="0.25">
      <c r="A90" s="85" t="s">
        <v>252</v>
      </c>
      <c r="B90" s="68" t="s">
        <v>132</v>
      </c>
      <c r="C90" s="68" t="s">
        <v>253</v>
      </c>
      <c r="D90" s="68" t="s">
        <v>254</v>
      </c>
      <c r="E90" s="68" t="s">
        <v>51</v>
      </c>
      <c r="F90" s="68" t="s">
        <v>74</v>
      </c>
      <c r="G90" s="68" t="s">
        <v>65</v>
      </c>
      <c r="H90" s="68" t="s">
        <v>54</v>
      </c>
      <c r="I90" s="68" t="s">
        <v>255</v>
      </c>
      <c r="J90" s="68" t="s">
        <v>66</v>
      </c>
      <c r="K90" s="68" t="s">
        <v>57</v>
      </c>
      <c r="L90" s="68" t="s">
        <v>88</v>
      </c>
      <c r="M90" s="69">
        <v>249</v>
      </c>
      <c r="N90" s="68">
        <v>1</v>
      </c>
      <c r="O90" s="70">
        <v>209.66363636363633</v>
      </c>
      <c r="P90" s="70">
        <v>230.63</v>
      </c>
      <c r="Q90" s="81"/>
      <c r="R90" s="53" t="s">
        <v>135</v>
      </c>
      <c r="S90" s="99" t="str">
        <f t="shared" ref="S90:S91" si="7">IF(Q90="","",Q90*O90)</f>
        <v/>
      </c>
    </row>
    <row r="91" spans="1:19" x14ac:dyDescent="0.25">
      <c r="A91" s="85" t="s">
        <v>256</v>
      </c>
      <c r="B91" s="68" t="s">
        <v>132</v>
      </c>
      <c r="C91" s="68" t="s">
        <v>253</v>
      </c>
      <c r="D91" s="68" t="s">
        <v>254</v>
      </c>
      <c r="E91" s="68" t="s">
        <v>51</v>
      </c>
      <c r="F91" s="68" t="s">
        <v>74</v>
      </c>
      <c r="G91" s="68" t="s">
        <v>65</v>
      </c>
      <c r="H91" s="68" t="s">
        <v>54</v>
      </c>
      <c r="I91" s="68" t="s">
        <v>255</v>
      </c>
      <c r="J91" s="68" t="s">
        <v>66</v>
      </c>
      <c r="K91" s="68" t="s">
        <v>123</v>
      </c>
      <c r="L91" s="68" t="s">
        <v>88</v>
      </c>
      <c r="M91" s="69">
        <v>249</v>
      </c>
      <c r="N91" s="68">
        <v>1</v>
      </c>
      <c r="O91" s="70">
        <v>209.66363636363633</v>
      </c>
      <c r="P91" s="70">
        <v>230.63</v>
      </c>
      <c r="Q91" s="81"/>
      <c r="R91" s="53" t="s">
        <v>135</v>
      </c>
      <c r="S91" s="99" t="str">
        <f t="shared" si="7"/>
        <v/>
      </c>
    </row>
    <row r="92" spans="1:19" x14ac:dyDescent="0.25">
      <c r="A92" s="85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9"/>
      <c r="N92" s="68"/>
      <c r="O92" s="70"/>
      <c r="P92" s="70"/>
      <c r="Q92" s="81"/>
      <c r="R92" s="53"/>
      <c r="S92" s="99"/>
    </row>
    <row r="93" spans="1:19" x14ac:dyDescent="0.25">
      <c r="A93" s="85" t="s">
        <v>62</v>
      </c>
      <c r="B93" s="68" t="s">
        <v>204</v>
      </c>
      <c r="C93" s="68" t="s">
        <v>62</v>
      </c>
      <c r="D93" s="68" t="s">
        <v>62</v>
      </c>
      <c r="E93" s="68" t="s">
        <v>62</v>
      </c>
      <c r="F93" s="68" t="s">
        <v>62</v>
      </c>
      <c r="G93" s="68" t="s">
        <v>62</v>
      </c>
      <c r="H93" s="68" t="s">
        <v>62</v>
      </c>
      <c r="I93" s="68" t="s">
        <v>62</v>
      </c>
      <c r="J93" s="68" t="s">
        <v>62</v>
      </c>
      <c r="K93" s="68" t="s">
        <v>62</v>
      </c>
      <c r="L93" s="68" t="s">
        <v>62</v>
      </c>
      <c r="M93" s="69" t="s">
        <v>62</v>
      </c>
      <c r="N93" s="68" t="s">
        <v>62</v>
      </c>
      <c r="O93" s="70" t="s">
        <v>62</v>
      </c>
      <c r="P93" s="70" t="s">
        <v>62</v>
      </c>
      <c r="Q93" s="81"/>
      <c r="R93" s="53" t="s">
        <v>62</v>
      </c>
      <c r="S93" s="99"/>
    </row>
    <row r="94" spans="1:19" x14ac:dyDescent="0.25">
      <c r="A94" s="85" t="s">
        <v>270</v>
      </c>
      <c r="B94" s="68" t="s">
        <v>89</v>
      </c>
      <c r="C94" s="68" t="s">
        <v>343</v>
      </c>
      <c r="D94" s="68" t="s">
        <v>215</v>
      </c>
      <c r="E94" s="68" t="s">
        <v>88</v>
      </c>
      <c r="F94" s="68" t="s">
        <v>271</v>
      </c>
      <c r="G94" s="68" t="s">
        <v>272</v>
      </c>
      <c r="H94" s="68" t="s">
        <v>88</v>
      </c>
      <c r="I94" s="68" t="s">
        <v>131</v>
      </c>
      <c r="J94" s="68">
        <v>0</v>
      </c>
      <c r="K94" s="68" t="s">
        <v>58</v>
      </c>
      <c r="L94" s="68" t="s">
        <v>88</v>
      </c>
      <c r="M94" s="69">
        <v>69</v>
      </c>
      <c r="N94" s="68">
        <v>1</v>
      </c>
      <c r="O94" s="70">
        <v>54.999999999999993</v>
      </c>
      <c r="P94" s="70">
        <v>60.5</v>
      </c>
      <c r="Q94" s="81"/>
      <c r="R94" s="53" t="s">
        <v>135</v>
      </c>
      <c r="S94" s="99"/>
    </row>
    <row r="95" spans="1:19" x14ac:dyDescent="0.25">
      <c r="A95" s="85" t="s">
        <v>415</v>
      </c>
      <c r="B95" s="68" t="s">
        <v>89</v>
      </c>
      <c r="C95" s="68" t="s">
        <v>416</v>
      </c>
      <c r="D95" s="68" t="s">
        <v>417</v>
      </c>
      <c r="E95" s="68" t="s">
        <v>88</v>
      </c>
      <c r="F95" s="68" t="s">
        <v>271</v>
      </c>
      <c r="G95" s="68" t="s">
        <v>130</v>
      </c>
      <c r="H95" s="68" t="s">
        <v>88</v>
      </c>
      <c r="I95" s="68" t="s">
        <v>91</v>
      </c>
      <c r="J95" s="68">
        <v>0</v>
      </c>
      <c r="K95" s="68" t="s">
        <v>58</v>
      </c>
      <c r="L95" s="68" t="s">
        <v>88</v>
      </c>
      <c r="M95" s="69">
        <v>99</v>
      </c>
      <c r="N95" s="68">
        <v>1</v>
      </c>
      <c r="O95" s="70">
        <v>79.2</v>
      </c>
      <c r="P95" s="70">
        <v>87.12</v>
      </c>
      <c r="Q95" s="81"/>
      <c r="R95" s="53" t="s">
        <v>135</v>
      </c>
      <c r="S95" s="99" t="str">
        <f t="shared" ref="S95:S112" si="8">IF(Q95="","",Q95*O95)</f>
        <v/>
      </c>
    </row>
    <row r="96" spans="1:19" x14ac:dyDescent="0.25">
      <c r="A96" s="85" t="s">
        <v>165</v>
      </c>
      <c r="B96" s="68" t="s">
        <v>89</v>
      </c>
      <c r="C96" s="68" t="s">
        <v>166</v>
      </c>
      <c r="D96" s="68" t="s">
        <v>167</v>
      </c>
      <c r="E96" s="68" t="s">
        <v>205</v>
      </c>
      <c r="F96" s="68" t="s">
        <v>92</v>
      </c>
      <c r="G96" s="68" t="s">
        <v>87</v>
      </c>
      <c r="H96" s="68" t="s">
        <v>206</v>
      </c>
      <c r="I96" s="68" t="s">
        <v>67</v>
      </c>
      <c r="J96" s="68" t="s">
        <v>67</v>
      </c>
      <c r="K96" s="68" t="s">
        <v>58</v>
      </c>
      <c r="L96" s="68" t="s">
        <v>88</v>
      </c>
      <c r="M96" s="69">
        <v>99</v>
      </c>
      <c r="N96" s="68">
        <v>1</v>
      </c>
      <c r="O96" s="70">
        <v>79.2</v>
      </c>
      <c r="P96" s="70">
        <v>87.12</v>
      </c>
      <c r="Q96" s="81"/>
      <c r="R96" s="53" t="s">
        <v>135</v>
      </c>
      <c r="S96" s="99" t="str">
        <f t="shared" si="8"/>
        <v/>
      </c>
    </row>
    <row r="97" spans="1:19" x14ac:dyDescent="0.25">
      <c r="A97" s="85" t="s">
        <v>158</v>
      </c>
      <c r="B97" s="68" t="s">
        <v>89</v>
      </c>
      <c r="C97" s="68" t="s">
        <v>214</v>
      </c>
      <c r="D97" s="68" t="s">
        <v>215</v>
      </c>
      <c r="E97" s="68">
        <v>0</v>
      </c>
      <c r="F97" s="68" t="s">
        <v>65</v>
      </c>
      <c r="G97" s="68" t="s">
        <v>98</v>
      </c>
      <c r="H97" s="68" t="s">
        <v>216</v>
      </c>
      <c r="I97" s="68" t="s">
        <v>91</v>
      </c>
      <c r="J97" s="68" t="s">
        <v>131</v>
      </c>
      <c r="K97" s="68" t="s">
        <v>69</v>
      </c>
      <c r="L97" s="68" t="s">
        <v>88</v>
      </c>
      <c r="M97" s="69">
        <v>129</v>
      </c>
      <c r="N97" s="68">
        <v>1</v>
      </c>
      <c r="O97" s="70">
        <v>107.79999999999998</v>
      </c>
      <c r="P97" s="70">
        <v>118.58</v>
      </c>
      <c r="Q97" s="81"/>
      <c r="R97" s="53" t="s">
        <v>135</v>
      </c>
      <c r="S97" s="99" t="str">
        <f t="shared" si="8"/>
        <v/>
      </c>
    </row>
    <row r="98" spans="1:19" x14ac:dyDescent="0.25">
      <c r="A98" s="85" t="s">
        <v>207</v>
      </c>
      <c r="B98" s="68" t="s">
        <v>89</v>
      </c>
      <c r="C98" s="68" t="s">
        <v>208</v>
      </c>
      <c r="D98" s="68" t="s">
        <v>149</v>
      </c>
      <c r="E98" s="68" t="s">
        <v>205</v>
      </c>
      <c r="F98" s="68" t="s">
        <v>86</v>
      </c>
      <c r="G98" s="68" t="s">
        <v>87</v>
      </c>
      <c r="H98" s="68" t="s">
        <v>206</v>
      </c>
      <c r="I98" s="68" t="s">
        <v>209</v>
      </c>
      <c r="J98" s="68" t="s">
        <v>67</v>
      </c>
      <c r="K98" s="68" t="s">
        <v>151</v>
      </c>
      <c r="L98" s="68" t="s">
        <v>88</v>
      </c>
      <c r="M98" s="69">
        <v>149</v>
      </c>
      <c r="N98" s="68">
        <v>1</v>
      </c>
      <c r="O98" s="70">
        <v>118.8</v>
      </c>
      <c r="P98" s="70">
        <v>130.68</v>
      </c>
      <c r="Q98" s="81"/>
      <c r="R98" s="53" t="s">
        <v>135</v>
      </c>
      <c r="S98" s="99" t="str">
        <f t="shared" si="8"/>
        <v/>
      </c>
    </row>
    <row r="99" spans="1:19" x14ac:dyDescent="0.25">
      <c r="A99" s="85" t="s">
        <v>210</v>
      </c>
      <c r="B99" s="68" t="s">
        <v>89</v>
      </c>
      <c r="C99" s="68" t="s">
        <v>211</v>
      </c>
      <c r="D99" s="68" t="s">
        <v>72</v>
      </c>
      <c r="E99" s="68" t="s">
        <v>212</v>
      </c>
      <c r="F99" s="68" t="s">
        <v>52</v>
      </c>
      <c r="G99" s="68" t="s">
        <v>65</v>
      </c>
      <c r="H99" s="68" t="s">
        <v>54</v>
      </c>
      <c r="I99" s="68" t="s">
        <v>213</v>
      </c>
      <c r="J99" s="68" t="s">
        <v>66</v>
      </c>
      <c r="K99" s="68" t="s">
        <v>151</v>
      </c>
      <c r="L99" s="68" t="s">
        <v>88</v>
      </c>
      <c r="M99" s="69">
        <v>199</v>
      </c>
      <c r="N99" s="68">
        <v>1</v>
      </c>
      <c r="O99" s="70">
        <v>159.49999999999997</v>
      </c>
      <c r="P99" s="70">
        <v>175.45</v>
      </c>
      <c r="Q99" s="81"/>
      <c r="R99" s="53" t="s">
        <v>135</v>
      </c>
      <c r="S99" s="99" t="str">
        <f t="shared" si="8"/>
        <v/>
      </c>
    </row>
    <row r="100" spans="1:19" x14ac:dyDescent="0.25">
      <c r="A100" s="85" t="s">
        <v>268</v>
      </c>
      <c r="B100" s="68" t="s">
        <v>89</v>
      </c>
      <c r="C100" s="68" t="s">
        <v>269</v>
      </c>
      <c r="D100" s="68" t="s">
        <v>72</v>
      </c>
      <c r="E100" s="68" t="s">
        <v>344</v>
      </c>
      <c r="F100" s="68" t="s">
        <v>52</v>
      </c>
      <c r="G100" s="68" t="s">
        <v>65</v>
      </c>
      <c r="H100" s="68" t="s">
        <v>54</v>
      </c>
      <c r="I100" s="68" t="s">
        <v>156</v>
      </c>
      <c r="J100" s="68" t="s">
        <v>66</v>
      </c>
      <c r="K100" s="68" t="s">
        <v>69</v>
      </c>
      <c r="L100" s="68" t="s">
        <v>88</v>
      </c>
      <c r="M100" s="69">
        <v>299</v>
      </c>
      <c r="N100" s="68">
        <v>1</v>
      </c>
      <c r="O100" s="70">
        <v>239.79999999999995</v>
      </c>
      <c r="P100" s="70">
        <v>263.77999999999997</v>
      </c>
      <c r="Q100" s="81"/>
      <c r="R100" s="53" t="s">
        <v>135</v>
      </c>
      <c r="S100" s="99" t="str">
        <f t="shared" si="8"/>
        <v/>
      </c>
    </row>
    <row r="101" spans="1:19" x14ac:dyDescent="0.25">
      <c r="A101" s="85" t="s">
        <v>62</v>
      </c>
      <c r="B101" s="68" t="s">
        <v>62</v>
      </c>
      <c r="C101" s="68" t="s">
        <v>62</v>
      </c>
      <c r="D101" s="68" t="s">
        <v>62</v>
      </c>
      <c r="E101" s="68" t="s">
        <v>62</v>
      </c>
      <c r="F101" s="68" t="s">
        <v>62</v>
      </c>
      <c r="G101" s="68" t="s">
        <v>62</v>
      </c>
      <c r="H101" s="68" t="s">
        <v>62</v>
      </c>
      <c r="I101" s="68" t="s">
        <v>62</v>
      </c>
      <c r="J101" s="68" t="s">
        <v>62</v>
      </c>
      <c r="K101" s="68" t="s">
        <v>62</v>
      </c>
      <c r="L101" s="68" t="s">
        <v>62</v>
      </c>
      <c r="M101" s="69" t="s">
        <v>62</v>
      </c>
      <c r="N101" s="68" t="s">
        <v>62</v>
      </c>
      <c r="O101" s="70" t="s">
        <v>62</v>
      </c>
      <c r="P101" s="70" t="s">
        <v>62</v>
      </c>
      <c r="Q101" s="81"/>
      <c r="R101" s="53" t="s">
        <v>62</v>
      </c>
      <c r="S101" s="99" t="str">
        <f t="shared" si="8"/>
        <v/>
      </c>
    </row>
    <row r="102" spans="1:19" x14ac:dyDescent="0.25">
      <c r="A102" s="85" t="s">
        <v>62</v>
      </c>
      <c r="B102" s="68" t="s">
        <v>194</v>
      </c>
      <c r="C102" s="68" t="s">
        <v>62</v>
      </c>
      <c r="D102" s="68" t="s">
        <v>62</v>
      </c>
      <c r="E102" s="68" t="s">
        <v>62</v>
      </c>
      <c r="F102" s="68" t="s">
        <v>62</v>
      </c>
      <c r="G102" s="68" t="s">
        <v>62</v>
      </c>
      <c r="H102" s="68" t="s">
        <v>62</v>
      </c>
      <c r="I102" s="68" t="s">
        <v>62</v>
      </c>
      <c r="J102" s="68" t="s">
        <v>62</v>
      </c>
      <c r="K102" s="68" t="s">
        <v>62</v>
      </c>
      <c r="L102" s="68" t="s">
        <v>62</v>
      </c>
      <c r="M102" s="69" t="s">
        <v>62</v>
      </c>
      <c r="N102" s="68" t="s">
        <v>62</v>
      </c>
      <c r="O102" s="70" t="s">
        <v>62</v>
      </c>
      <c r="P102" s="70" t="s">
        <v>62</v>
      </c>
      <c r="Q102" s="81"/>
      <c r="R102" s="53" t="s">
        <v>62</v>
      </c>
      <c r="S102" s="99" t="str">
        <f t="shared" si="8"/>
        <v/>
      </c>
    </row>
    <row r="103" spans="1:19" x14ac:dyDescent="0.25">
      <c r="A103" s="85" t="s">
        <v>140</v>
      </c>
      <c r="B103" s="68" t="s">
        <v>79</v>
      </c>
      <c r="C103" s="68" t="s">
        <v>83</v>
      </c>
      <c r="D103" s="68" t="s">
        <v>81</v>
      </c>
      <c r="E103" s="68" t="s">
        <v>84</v>
      </c>
      <c r="F103" s="68" t="s">
        <v>82</v>
      </c>
      <c r="G103" s="68" t="s">
        <v>65</v>
      </c>
      <c r="H103" s="68" t="s">
        <v>80</v>
      </c>
      <c r="I103" s="68" t="s">
        <v>85</v>
      </c>
      <c r="J103" s="68" t="s">
        <v>66</v>
      </c>
      <c r="K103" s="68" t="s">
        <v>58</v>
      </c>
      <c r="L103" s="68" t="s">
        <v>88</v>
      </c>
      <c r="M103" s="69">
        <v>379</v>
      </c>
      <c r="N103" s="68">
        <v>1</v>
      </c>
      <c r="O103" s="70">
        <v>303.19999999999993</v>
      </c>
      <c r="P103" s="70">
        <v>333.52</v>
      </c>
      <c r="Q103" s="81"/>
      <c r="R103" s="53" t="s">
        <v>135</v>
      </c>
      <c r="S103" s="99" t="str">
        <f t="shared" si="8"/>
        <v/>
      </c>
    </row>
    <row r="104" spans="1:19" x14ac:dyDescent="0.25">
      <c r="A104" s="85" t="s">
        <v>62</v>
      </c>
      <c r="B104" s="68" t="s">
        <v>62</v>
      </c>
      <c r="C104" s="68" t="s">
        <v>62</v>
      </c>
      <c r="D104" s="68" t="s">
        <v>62</v>
      </c>
      <c r="E104" s="68" t="s">
        <v>62</v>
      </c>
      <c r="F104" s="68" t="s">
        <v>62</v>
      </c>
      <c r="G104" s="68" t="s">
        <v>62</v>
      </c>
      <c r="H104" s="68" t="s">
        <v>62</v>
      </c>
      <c r="I104" s="68" t="s">
        <v>62</v>
      </c>
      <c r="J104" s="68" t="s">
        <v>62</v>
      </c>
      <c r="K104" s="68" t="s">
        <v>62</v>
      </c>
      <c r="L104" s="68" t="s">
        <v>62</v>
      </c>
      <c r="M104" s="69" t="s">
        <v>62</v>
      </c>
      <c r="N104" s="68" t="s">
        <v>62</v>
      </c>
      <c r="O104" s="70" t="s">
        <v>62</v>
      </c>
      <c r="P104" s="70" t="s">
        <v>62</v>
      </c>
      <c r="Q104" s="81"/>
      <c r="R104" s="53" t="s">
        <v>62</v>
      </c>
      <c r="S104" s="99" t="str">
        <f t="shared" si="8"/>
        <v/>
      </c>
    </row>
    <row r="105" spans="1:19" x14ac:dyDescent="0.25">
      <c r="A105" s="85" t="s">
        <v>62</v>
      </c>
      <c r="B105" s="68" t="s">
        <v>217</v>
      </c>
      <c r="C105" s="68" t="s">
        <v>62</v>
      </c>
      <c r="D105" s="68" t="s">
        <v>62</v>
      </c>
      <c r="E105" s="68" t="s">
        <v>62</v>
      </c>
      <c r="F105" s="68" t="s">
        <v>62</v>
      </c>
      <c r="G105" s="68" t="s">
        <v>62</v>
      </c>
      <c r="H105" s="68" t="s">
        <v>62</v>
      </c>
      <c r="I105" s="68" t="s">
        <v>62</v>
      </c>
      <c r="J105" s="68" t="s">
        <v>62</v>
      </c>
      <c r="K105" s="68" t="s">
        <v>62</v>
      </c>
      <c r="L105" s="68" t="s">
        <v>62</v>
      </c>
      <c r="M105" s="69" t="s">
        <v>62</v>
      </c>
      <c r="N105" s="68" t="s">
        <v>62</v>
      </c>
      <c r="O105" s="70" t="s">
        <v>62</v>
      </c>
      <c r="P105" s="70" t="s">
        <v>62</v>
      </c>
      <c r="Q105" s="81"/>
      <c r="R105" s="53" t="s">
        <v>62</v>
      </c>
      <c r="S105" s="99" t="str">
        <f t="shared" si="8"/>
        <v/>
      </c>
    </row>
    <row r="106" spans="1:19" x14ac:dyDescent="0.25">
      <c r="A106" s="85" t="s">
        <v>141</v>
      </c>
      <c r="B106" s="68" t="s">
        <v>94</v>
      </c>
      <c r="C106" s="68" t="s">
        <v>95</v>
      </c>
      <c r="D106" s="68" t="s">
        <v>96</v>
      </c>
      <c r="E106" s="68" t="s">
        <v>97</v>
      </c>
      <c r="F106" s="68" t="s">
        <v>65</v>
      </c>
      <c r="G106" s="68" t="s">
        <v>98</v>
      </c>
      <c r="H106" s="68" t="s">
        <v>99</v>
      </c>
      <c r="I106" s="68" t="s">
        <v>90</v>
      </c>
      <c r="J106" s="68">
        <v>0</v>
      </c>
      <c r="K106" s="68" t="s">
        <v>58</v>
      </c>
      <c r="L106" s="68" t="s">
        <v>100</v>
      </c>
      <c r="M106" s="69">
        <v>99</v>
      </c>
      <c r="N106" s="68">
        <v>1</v>
      </c>
      <c r="O106" s="70">
        <v>83.309090909090898</v>
      </c>
      <c r="P106" s="70">
        <v>91.64</v>
      </c>
      <c r="Q106" s="81"/>
      <c r="R106" s="53" t="s">
        <v>135</v>
      </c>
      <c r="S106" s="99" t="str">
        <f t="shared" si="8"/>
        <v/>
      </c>
    </row>
    <row r="107" spans="1:19" x14ac:dyDescent="0.25">
      <c r="A107" s="85" t="s">
        <v>62</v>
      </c>
      <c r="B107" s="68" t="s">
        <v>62</v>
      </c>
      <c r="C107" s="68" t="s">
        <v>62</v>
      </c>
      <c r="D107" s="68" t="s">
        <v>62</v>
      </c>
      <c r="E107" s="68" t="s">
        <v>62</v>
      </c>
      <c r="F107" s="68" t="s">
        <v>62</v>
      </c>
      <c r="G107" s="68" t="s">
        <v>62</v>
      </c>
      <c r="H107" s="68" t="s">
        <v>62</v>
      </c>
      <c r="I107" s="68" t="s">
        <v>62</v>
      </c>
      <c r="J107" s="68" t="s">
        <v>62</v>
      </c>
      <c r="K107" s="68" t="s">
        <v>62</v>
      </c>
      <c r="L107" s="68" t="s">
        <v>62</v>
      </c>
      <c r="M107" s="69" t="s">
        <v>62</v>
      </c>
      <c r="N107" s="68" t="s">
        <v>62</v>
      </c>
      <c r="O107" s="70" t="s">
        <v>62</v>
      </c>
      <c r="P107" s="70" t="s">
        <v>62</v>
      </c>
      <c r="Q107" s="81"/>
      <c r="R107" s="53" t="s">
        <v>62</v>
      </c>
      <c r="S107" s="99" t="str">
        <f t="shared" si="8"/>
        <v/>
      </c>
    </row>
    <row r="108" spans="1:19" x14ac:dyDescent="0.25">
      <c r="A108" s="85" t="s">
        <v>62</v>
      </c>
      <c r="B108" s="68" t="s">
        <v>218</v>
      </c>
      <c r="C108" s="68" t="s">
        <v>62</v>
      </c>
      <c r="D108" s="68" t="s">
        <v>62</v>
      </c>
      <c r="E108" s="68" t="s">
        <v>62</v>
      </c>
      <c r="F108" s="68" t="s">
        <v>62</v>
      </c>
      <c r="G108" s="68" t="s">
        <v>62</v>
      </c>
      <c r="H108" s="68" t="s">
        <v>62</v>
      </c>
      <c r="I108" s="68" t="s">
        <v>62</v>
      </c>
      <c r="J108" s="68" t="s">
        <v>62</v>
      </c>
      <c r="K108" s="68" t="s">
        <v>62</v>
      </c>
      <c r="L108" s="68" t="s">
        <v>62</v>
      </c>
      <c r="M108" s="69" t="s">
        <v>62</v>
      </c>
      <c r="N108" s="68" t="s">
        <v>62</v>
      </c>
      <c r="O108" s="70" t="s">
        <v>62</v>
      </c>
      <c r="P108" s="70" t="s">
        <v>62</v>
      </c>
      <c r="Q108" s="81"/>
      <c r="R108" s="53" t="s">
        <v>62</v>
      </c>
      <c r="S108" s="99" t="str">
        <f t="shared" si="8"/>
        <v/>
      </c>
    </row>
    <row r="109" spans="1:19" x14ac:dyDescent="0.25">
      <c r="A109" s="85" t="s">
        <v>62</v>
      </c>
      <c r="B109" s="68" t="s">
        <v>161</v>
      </c>
      <c r="C109" s="68" t="s">
        <v>162</v>
      </c>
      <c r="D109" s="68" t="s">
        <v>163</v>
      </c>
      <c r="E109" s="68"/>
      <c r="F109" s="68" t="s">
        <v>62</v>
      </c>
      <c r="G109" s="68" t="s">
        <v>62</v>
      </c>
      <c r="H109" s="68" t="s">
        <v>62</v>
      </c>
      <c r="I109" s="68" t="s">
        <v>62</v>
      </c>
      <c r="J109" s="68" t="s">
        <v>62</v>
      </c>
      <c r="K109" s="68" t="s">
        <v>62</v>
      </c>
      <c r="L109" s="68" t="s">
        <v>62</v>
      </c>
      <c r="M109" s="69" t="s">
        <v>62</v>
      </c>
      <c r="N109" s="68" t="s">
        <v>62</v>
      </c>
      <c r="O109" s="70" t="s">
        <v>62</v>
      </c>
      <c r="P109" s="70" t="s">
        <v>62</v>
      </c>
      <c r="Q109" s="81"/>
      <c r="R109" s="53" t="s">
        <v>62</v>
      </c>
      <c r="S109" s="99" t="str">
        <f t="shared" si="8"/>
        <v/>
      </c>
    </row>
    <row r="110" spans="1:19" x14ac:dyDescent="0.25">
      <c r="A110" s="85" t="s">
        <v>62</v>
      </c>
      <c r="B110" s="68" t="s">
        <v>160</v>
      </c>
      <c r="C110" s="68" t="s">
        <v>162</v>
      </c>
      <c r="D110" s="68" t="s">
        <v>164</v>
      </c>
      <c r="E110" s="68"/>
      <c r="F110" s="68" t="s">
        <v>62</v>
      </c>
      <c r="G110" s="68" t="s">
        <v>62</v>
      </c>
      <c r="H110" s="68" t="s">
        <v>62</v>
      </c>
      <c r="I110" s="68" t="s">
        <v>62</v>
      </c>
      <c r="J110" s="68" t="s">
        <v>62</v>
      </c>
      <c r="K110" s="68" t="s">
        <v>62</v>
      </c>
      <c r="L110" s="68" t="s">
        <v>62</v>
      </c>
      <c r="M110" s="69" t="s">
        <v>62</v>
      </c>
      <c r="N110" s="68" t="s">
        <v>62</v>
      </c>
      <c r="O110" s="70" t="s">
        <v>62</v>
      </c>
      <c r="P110" s="70" t="s">
        <v>62</v>
      </c>
      <c r="Q110" s="81"/>
      <c r="R110" s="53" t="s">
        <v>62</v>
      </c>
      <c r="S110" s="99" t="str">
        <f t="shared" si="8"/>
        <v/>
      </c>
    </row>
    <row r="111" spans="1:19" x14ac:dyDescent="0.25">
      <c r="A111" s="85" t="s">
        <v>62</v>
      </c>
      <c r="B111" s="68" t="s">
        <v>159</v>
      </c>
      <c r="C111" s="68"/>
      <c r="D111" s="68"/>
      <c r="E111" s="68"/>
      <c r="F111" s="68" t="s">
        <v>62</v>
      </c>
      <c r="G111" s="68" t="s">
        <v>62</v>
      </c>
      <c r="H111" s="68" t="s">
        <v>62</v>
      </c>
      <c r="I111" s="68" t="s">
        <v>62</v>
      </c>
      <c r="J111" s="68" t="s">
        <v>62</v>
      </c>
      <c r="K111" s="68" t="s">
        <v>62</v>
      </c>
      <c r="L111" s="68" t="s">
        <v>62</v>
      </c>
      <c r="M111" s="69" t="s">
        <v>62</v>
      </c>
      <c r="N111" s="68" t="s">
        <v>62</v>
      </c>
      <c r="O111" s="70" t="s">
        <v>62</v>
      </c>
      <c r="P111" s="70" t="s">
        <v>62</v>
      </c>
      <c r="Q111" s="81"/>
      <c r="R111" s="53" t="s">
        <v>62</v>
      </c>
      <c r="S111" s="99" t="str">
        <f t="shared" si="8"/>
        <v/>
      </c>
    </row>
    <row r="112" spans="1:19" x14ac:dyDescent="0.25">
      <c r="A112" s="85" t="s">
        <v>62</v>
      </c>
      <c r="B112" s="68" t="s">
        <v>62</v>
      </c>
      <c r="C112" s="68" t="s">
        <v>62</v>
      </c>
      <c r="D112" s="68" t="s">
        <v>62</v>
      </c>
      <c r="E112" s="68" t="s">
        <v>62</v>
      </c>
      <c r="F112" s="68" t="s">
        <v>62</v>
      </c>
      <c r="G112" s="68" t="s">
        <v>62</v>
      </c>
      <c r="H112" s="68" t="s">
        <v>62</v>
      </c>
      <c r="I112" s="68" t="s">
        <v>62</v>
      </c>
      <c r="J112" s="68" t="s">
        <v>62</v>
      </c>
      <c r="K112" s="68" t="s">
        <v>62</v>
      </c>
      <c r="L112" s="68" t="s">
        <v>62</v>
      </c>
      <c r="M112" s="69" t="s">
        <v>62</v>
      </c>
      <c r="N112" s="68" t="s">
        <v>62</v>
      </c>
      <c r="O112" s="70" t="s">
        <v>62</v>
      </c>
      <c r="P112" s="70" t="s">
        <v>62</v>
      </c>
      <c r="Q112" s="81"/>
      <c r="R112" s="53" t="s">
        <v>62</v>
      </c>
      <c r="S112" s="99" t="str">
        <f t="shared" si="8"/>
        <v/>
      </c>
    </row>
    <row r="113" spans="1:19" x14ac:dyDescent="0.25">
      <c r="A113" s="85" t="s">
        <v>62</v>
      </c>
      <c r="B113" s="68" t="s">
        <v>278</v>
      </c>
      <c r="C113" s="68" t="s">
        <v>62</v>
      </c>
      <c r="D113" s="68" t="s">
        <v>62</v>
      </c>
      <c r="E113" s="68" t="s">
        <v>62</v>
      </c>
      <c r="F113" s="68" t="s">
        <v>62</v>
      </c>
      <c r="G113" s="68" t="s">
        <v>62</v>
      </c>
      <c r="H113" s="68" t="s">
        <v>62</v>
      </c>
      <c r="I113" s="68" t="s">
        <v>62</v>
      </c>
      <c r="J113" s="68" t="s">
        <v>62</v>
      </c>
      <c r="K113" s="68" t="s">
        <v>62</v>
      </c>
      <c r="L113" s="68" t="s">
        <v>62</v>
      </c>
      <c r="M113" s="69" t="s">
        <v>62</v>
      </c>
      <c r="N113" s="68" t="s">
        <v>62</v>
      </c>
      <c r="O113" s="70" t="s">
        <v>62</v>
      </c>
      <c r="P113" s="70" t="s">
        <v>62</v>
      </c>
      <c r="Q113" s="81"/>
      <c r="R113" s="53" t="s">
        <v>62</v>
      </c>
      <c r="S113" s="99" t="str">
        <f t="shared" si="6"/>
        <v/>
      </c>
    </row>
    <row r="114" spans="1:19" x14ac:dyDescent="0.25">
      <c r="A114" s="85" t="s">
        <v>62</v>
      </c>
      <c r="B114" s="68" t="s">
        <v>279</v>
      </c>
      <c r="C114" s="68" t="s">
        <v>62</v>
      </c>
      <c r="D114" s="68" t="s">
        <v>62</v>
      </c>
      <c r="E114" s="68" t="s">
        <v>62</v>
      </c>
      <c r="F114" s="68" t="s">
        <v>62</v>
      </c>
      <c r="G114" s="68" t="s">
        <v>62</v>
      </c>
      <c r="H114" s="68" t="s">
        <v>62</v>
      </c>
      <c r="I114" s="68" t="s">
        <v>62</v>
      </c>
      <c r="J114" s="68" t="s">
        <v>62</v>
      </c>
      <c r="K114" s="68" t="s">
        <v>62</v>
      </c>
      <c r="L114" s="68" t="s">
        <v>62</v>
      </c>
      <c r="M114" s="69" t="s">
        <v>62</v>
      </c>
      <c r="N114" s="68" t="s">
        <v>62</v>
      </c>
      <c r="O114" s="70" t="s">
        <v>62</v>
      </c>
      <c r="P114" s="70" t="s">
        <v>62</v>
      </c>
      <c r="Q114" s="81"/>
      <c r="R114" s="53" t="s">
        <v>62</v>
      </c>
      <c r="S114" s="99" t="str">
        <f t="shared" si="6"/>
        <v/>
      </c>
    </row>
    <row r="115" spans="1:19" x14ac:dyDescent="0.25">
      <c r="A115" s="85" t="s">
        <v>273</v>
      </c>
      <c r="B115" s="68" t="s">
        <v>50</v>
      </c>
      <c r="C115" s="68" t="s">
        <v>274</v>
      </c>
      <c r="D115" s="68" t="s">
        <v>280</v>
      </c>
      <c r="E115" s="68">
        <v>0</v>
      </c>
      <c r="F115" s="68" t="s">
        <v>281</v>
      </c>
      <c r="G115" s="68" t="s">
        <v>65</v>
      </c>
      <c r="H115" s="68">
        <v>0</v>
      </c>
      <c r="I115" s="68" t="s">
        <v>66</v>
      </c>
      <c r="J115" s="68" t="s">
        <v>67</v>
      </c>
      <c r="K115" s="68" t="s">
        <v>64</v>
      </c>
      <c r="L115" s="68">
        <v>0</v>
      </c>
      <c r="M115" s="69">
        <v>379</v>
      </c>
      <c r="N115" s="68">
        <v>1</v>
      </c>
      <c r="O115" s="70">
        <v>321.98181818181814</v>
      </c>
      <c r="P115" s="70">
        <v>354.18</v>
      </c>
      <c r="Q115" s="81"/>
      <c r="R115" s="53" t="s">
        <v>135</v>
      </c>
      <c r="S115" s="99" t="str">
        <f t="shared" si="6"/>
        <v/>
      </c>
    </row>
    <row r="116" spans="1:19" x14ac:dyDescent="0.25">
      <c r="A116" s="85" t="s">
        <v>275</v>
      </c>
      <c r="B116" s="68" t="s">
        <v>50</v>
      </c>
      <c r="C116" s="68" t="s">
        <v>274</v>
      </c>
      <c r="D116" s="68" t="s">
        <v>280</v>
      </c>
      <c r="E116" s="68">
        <v>0</v>
      </c>
      <c r="F116" s="68" t="s">
        <v>52</v>
      </c>
      <c r="G116" s="68" t="s">
        <v>53</v>
      </c>
      <c r="H116" s="68">
        <v>0</v>
      </c>
      <c r="I116" s="68" t="s">
        <v>66</v>
      </c>
      <c r="J116" s="68" t="s">
        <v>67</v>
      </c>
      <c r="K116" s="68" t="s">
        <v>64</v>
      </c>
      <c r="L116" s="68">
        <v>0</v>
      </c>
      <c r="M116" s="69">
        <v>479</v>
      </c>
      <c r="N116" s="68">
        <v>1</v>
      </c>
      <c r="O116" s="70">
        <v>406.92727272727268</v>
      </c>
      <c r="P116" s="70">
        <v>447.62</v>
      </c>
      <c r="Q116" s="81"/>
      <c r="R116" s="53" t="s">
        <v>135</v>
      </c>
      <c r="S116" s="99" t="str">
        <f t="shared" si="6"/>
        <v/>
      </c>
    </row>
    <row r="117" spans="1:19" x14ac:dyDescent="0.25">
      <c r="A117" s="85" t="s">
        <v>219</v>
      </c>
      <c r="B117" s="68" t="s">
        <v>50</v>
      </c>
      <c r="C117" s="68" t="s">
        <v>220</v>
      </c>
      <c r="D117" s="68" t="s">
        <v>282</v>
      </c>
      <c r="E117" s="68">
        <v>0</v>
      </c>
      <c r="F117" s="68" t="s">
        <v>52</v>
      </c>
      <c r="G117" s="68" t="s">
        <v>63</v>
      </c>
      <c r="H117" s="68">
        <v>0</v>
      </c>
      <c r="I117" s="68" t="s">
        <v>55</v>
      </c>
      <c r="J117" s="68" t="s">
        <v>66</v>
      </c>
      <c r="K117" s="68" t="s">
        <v>69</v>
      </c>
      <c r="L117" s="68">
        <v>0</v>
      </c>
      <c r="M117" s="69">
        <v>749</v>
      </c>
      <c r="N117" s="68">
        <v>1</v>
      </c>
      <c r="O117" s="70">
        <v>636.30909090909086</v>
      </c>
      <c r="P117" s="70">
        <v>699.94</v>
      </c>
      <c r="Q117" s="81"/>
      <c r="R117" s="53" t="s">
        <v>135</v>
      </c>
      <c r="S117" s="99" t="str">
        <f t="shared" si="6"/>
        <v/>
      </c>
    </row>
    <row r="118" spans="1:19" x14ac:dyDescent="0.25">
      <c r="A118" s="85" t="s">
        <v>221</v>
      </c>
      <c r="B118" s="68" t="s">
        <v>50</v>
      </c>
      <c r="C118" s="68" t="s">
        <v>220</v>
      </c>
      <c r="D118" s="68" t="s">
        <v>282</v>
      </c>
      <c r="E118" s="68">
        <v>0</v>
      </c>
      <c r="F118" s="68" t="s">
        <v>59</v>
      </c>
      <c r="G118" s="68" t="s">
        <v>53</v>
      </c>
      <c r="H118" s="68">
        <v>0</v>
      </c>
      <c r="I118" s="68" t="s">
        <v>55</v>
      </c>
      <c r="J118" s="68" t="s">
        <v>66</v>
      </c>
      <c r="K118" s="68" t="s">
        <v>69</v>
      </c>
      <c r="L118" s="68">
        <v>0</v>
      </c>
      <c r="M118" s="69">
        <v>899</v>
      </c>
      <c r="N118" s="68">
        <v>1</v>
      </c>
      <c r="O118" s="70">
        <v>763.73636363636354</v>
      </c>
      <c r="P118" s="70">
        <v>840.11</v>
      </c>
      <c r="Q118" s="81"/>
      <c r="R118" s="53" t="s">
        <v>135</v>
      </c>
      <c r="S118" s="99" t="str">
        <f t="shared" si="6"/>
        <v/>
      </c>
    </row>
    <row r="119" spans="1:19" x14ac:dyDescent="0.25">
      <c r="A119" s="85" t="s">
        <v>222</v>
      </c>
      <c r="B119" s="68" t="s">
        <v>50</v>
      </c>
      <c r="C119" s="68" t="s">
        <v>223</v>
      </c>
      <c r="D119" s="68" t="s">
        <v>283</v>
      </c>
      <c r="E119" s="68">
        <v>0</v>
      </c>
      <c r="F119" s="68" t="s">
        <v>52</v>
      </c>
      <c r="G119" s="68" t="s">
        <v>53</v>
      </c>
      <c r="H119" s="68">
        <v>0</v>
      </c>
      <c r="I119" s="68" t="s">
        <v>55</v>
      </c>
      <c r="J119" s="68" t="s">
        <v>66</v>
      </c>
      <c r="K119" s="68" t="s">
        <v>69</v>
      </c>
      <c r="L119" s="68">
        <v>0</v>
      </c>
      <c r="M119" s="69">
        <v>999</v>
      </c>
      <c r="N119" s="68">
        <v>1</v>
      </c>
      <c r="O119" s="70">
        <v>848.69090909090892</v>
      </c>
      <c r="P119" s="70">
        <v>933.56</v>
      </c>
      <c r="Q119" s="81"/>
      <c r="R119" s="53" t="s">
        <v>135</v>
      </c>
      <c r="S119" s="99" t="str">
        <f t="shared" si="6"/>
        <v/>
      </c>
    </row>
    <row r="120" spans="1:19" x14ac:dyDescent="0.25">
      <c r="A120" s="85" t="s">
        <v>284</v>
      </c>
      <c r="B120" s="68" t="s">
        <v>50</v>
      </c>
      <c r="C120" s="68" t="s">
        <v>223</v>
      </c>
      <c r="D120" s="68" t="s">
        <v>283</v>
      </c>
      <c r="E120" s="68">
        <v>0</v>
      </c>
      <c r="F120" s="68" t="s">
        <v>59</v>
      </c>
      <c r="G120" s="68" t="s">
        <v>61</v>
      </c>
      <c r="H120" s="68">
        <v>0</v>
      </c>
      <c r="I120" s="68" t="s">
        <v>55</v>
      </c>
      <c r="J120" s="68" t="s">
        <v>66</v>
      </c>
      <c r="K120" s="68" t="s">
        <v>69</v>
      </c>
      <c r="L120" s="68">
        <v>0</v>
      </c>
      <c r="M120" s="69">
        <v>1149</v>
      </c>
      <c r="N120" s="68">
        <v>1</v>
      </c>
      <c r="O120" s="70">
        <v>976.13636363636351</v>
      </c>
      <c r="P120" s="70">
        <v>1073.75</v>
      </c>
      <c r="Q120" s="81"/>
      <c r="R120" s="53" t="s">
        <v>135</v>
      </c>
      <c r="S120" s="99" t="str">
        <f t="shared" si="6"/>
        <v/>
      </c>
    </row>
    <row r="121" spans="1:19" x14ac:dyDescent="0.25">
      <c r="A121" s="85" t="s">
        <v>224</v>
      </c>
      <c r="B121" s="68" t="s">
        <v>50</v>
      </c>
      <c r="C121" s="68" t="s">
        <v>225</v>
      </c>
      <c r="D121" s="68" t="s">
        <v>285</v>
      </c>
      <c r="E121" s="68">
        <v>0</v>
      </c>
      <c r="F121" s="68" t="s">
        <v>52</v>
      </c>
      <c r="G121" s="68" t="s">
        <v>53</v>
      </c>
      <c r="H121" s="68">
        <v>0</v>
      </c>
      <c r="I121" s="68" t="s">
        <v>226</v>
      </c>
      <c r="J121" s="68" t="s">
        <v>55</v>
      </c>
      <c r="K121" s="68" t="s">
        <v>69</v>
      </c>
      <c r="L121" s="68">
        <v>0</v>
      </c>
      <c r="M121" s="69">
        <v>1299</v>
      </c>
      <c r="N121" s="68">
        <v>1</v>
      </c>
      <c r="O121" s="70">
        <v>1103.5636363636363</v>
      </c>
      <c r="P121" s="70">
        <v>1213.92</v>
      </c>
      <c r="Q121" s="81"/>
      <c r="R121" s="53" t="s">
        <v>135</v>
      </c>
      <c r="S121" s="99" t="str">
        <f t="shared" si="6"/>
        <v/>
      </c>
    </row>
    <row r="122" spans="1:19" x14ac:dyDescent="0.25">
      <c r="A122" s="85" t="s">
        <v>286</v>
      </c>
      <c r="B122" s="68" t="s">
        <v>50</v>
      </c>
      <c r="C122" s="68" t="s">
        <v>225</v>
      </c>
      <c r="D122" s="68" t="s">
        <v>285</v>
      </c>
      <c r="E122" s="68">
        <v>0</v>
      </c>
      <c r="F122" s="68" t="s">
        <v>59</v>
      </c>
      <c r="G122" s="68" t="s">
        <v>61</v>
      </c>
      <c r="H122" s="68">
        <v>0</v>
      </c>
      <c r="I122" s="68" t="s">
        <v>226</v>
      </c>
      <c r="J122" s="68" t="s">
        <v>55</v>
      </c>
      <c r="K122" s="68" t="s">
        <v>69</v>
      </c>
      <c r="L122" s="68">
        <v>0</v>
      </c>
      <c r="M122" s="69">
        <v>1499</v>
      </c>
      <c r="N122" s="68">
        <v>1</v>
      </c>
      <c r="O122" s="70">
        <v>1273.4727272727271</v>
      </c>
      <c r="P122" s="70">
        <v>1400.82</v>
      </c>
      <c r="Q122" s="81"/>
      <c r="R122" s="53" t="s">
        <v>135</v>
      </c>
      <c r="S122" s="99" t="str">
        <f t="shared" si="6"/>
        <v/>
      </c>
    </row>
    <row r="123" spans="1:19" x14ac:dyDescent="0.25">
      <c r="A123" s="85" t="s">
        <v>227</v>
      </c>
      <c r="B123" s="68" t="s">
        <v>50</v>
      </c>
      <c r="C123" s="68" t="s">
        <v>228</v>
      </c>
      <c r="D123" s="68" t="s">
        <v>283</v>
      </c>
      <c r="E123" s="68">
        <v>0</v>
      </c>
      <c r="F123" s="68" t="s">
        <v>59</v>
      </c>
      <c r="G123" s="68" t="s">
        <v>61</v>
      </c>
      <c r="H123" s="68">
        <v>0</v>
      </c>
      <c r="I123" s="68" t="s">
        <v>235</v>
      </c>
      <c r="J123" s="68" t="s">
        <v>55</v>
      </c>
      <c r="K123" s="68" t="s">
        <v>69</v>
      </c>
      <c r="L123" s="68">
        <v>0</v>
      </c>
      <c r="M123" s="69">
        <v>1699</v>
      </c>
      <c r="N123" s="68">
        <v>1</v>
      </c>
      <c r="O123" s="70">
        <v>1443.3818181818181</v>
      </c>
      <c r="P123" s="70">
        <v>1587.72</v>
      </c>
      <c r="Q123" s="81"/>
      <c r="R123" s="53" t="s">
        <v>135</v>
      </c>
      <c r="S123" s="99" t="str">
        <f t="shared" si="6"/>
        <v/>
      </c>
    </row>
    <row r="124" spans="1:19" x14ac:dyDescent="0.25">
      <c r="A124" s="85" t="s">
        <v>287</v>
      </c>
      <c r="B124" s="68" t="s">
        <v>50</v>
      </c>
      <c r="C124" s="68" t="s">
        <v>228</v>
      </c>
      <c r="D124" s="68" t="s">
        <v>283</v>
      </c>
      <c r="E124" s="68">
        <v>0</v>
      </c>
      <c r="F124" s="68" t="s">
        <v>60</v>
      </c>
      <c r="G124" s="68" t="s">
        <v>61</v>
      </c>
      <c r="H124" s="68">
        <v>0</v>
      </c>
      <c r="I124" s="68" t="s">
        <v>235</v>
      </c>
      <c r="J124" s="68" t="s">
        <v>55</v>
      </c>
      <c r="K124" s="68" t="s">
        <v>69</v>
      </c>
      <c r="L124" s="68">
        <v>0</v>
      </c>
      <c r="M124" s="69">
        <v>1899</v>
      </c>
      <c r="N124" s="68">
        <v>1</v>
      </c>
      <c r="O124" s="70">
        <v>1613.2818181818179</v>
      </c>
      <c r="P124" s="70">
        <v>1774.61</v>
      </c>
      <c r="Q124" s="81"/>
      <c r="R124" s="53" t="s">
        <v>135</v>
      </c>
      <c r="S124" s="99" t="str">
        <f t="shared" si="6"/>
        <v/>
      </c>
    </row>
    <row r="125" spans="1:19" x14ac:dyDescent="0.25">
      <c r="A125" s="85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9"/>
      <c r="N125" s="68"/>
      <c r="O125" s="70"/>
      <c r="P125" s="70"/>
      <c r="Q125" s="81"/>
      <c r="R125" s="53"/>
      <c r="S125" s="99" t="str">
        <f t="shared" si="6"/>
        <v/>
      </c>
    </row>
    <row r="126" spans="1:19" x14ac:dyDescent="0.25">
      <c r="A126" s="85" t="s">
        <v>62</v>
      </c>
      <c r="B126" s="68" t="s">
        <v>229</v>
      </c>
      <c r="C126" s="68" t="s">
        <v>62</v>
      </c>
      <c r="D126" s="68" t="s">
        <v>62</v>
      </c>
      <c r="E126" s="68" t="s">
        <v>62</v>
      </c>
      <c r="F126" s="68" t="s">
        <v>62</v>
      </c>
      <c r="G126" s="68" t="s">
        <v>62</v>
      </c>
      <c r="H126" s="68" t="s">
        <v>62</v>
      </c>
      <c r="I126" s="68" t="s">
        <v>62</v>
      </c>
      <c r="J126" s="68" t="s">
        <v>62</v>
      </c>
      <c r="K126" s="68" t="s">
        <v>62</v>
      </c>
      <c r="L126" s="68" t="s">
        <v>62</v>
      </c>
      <c r="M126" s="69" t="s">
        <v>62</v>
      </c>
      <c r="N126" s="68" t="s">
        <v>62</v>
      </c>
      <c r="O126" s="70" t="s">
        <v>62</v>
      </c>
      <c r="P126" s="70" t="s">
        <v>62</v>
      </c>
      <c r="Q126" s="81"/>
      <c r="R126" s="53" t="s">
        <v>62</v>
      </c>
      <c r="S126" s="99" t="str">
        <f t="shared" si="6"/>
        <v/>
      </c>
    </row>
    <row r="127" spans="1:19" x14ac:dyDescent="0.25">
      <c r="A127" s="85" t="s">
        <v>276</v>
      </c>
      <c r="B127" s="68" t="s">
        <v>50</v>
      </c>
      <c r="C127" s="68" t="s">
        <v>274</v>
      </c>
      <c r="D127" s="68" t="s">
        <v>280</v>
      </c>
      <c r="E127" s="68">
        <v>0</v>
      </c>
      <c r="F127" s="68" t="s">
        <v>281</v>
      </c>
      <c r="G127" s="68" t="s">
        <v>65</v>
      </c>
      <c r="H127" s="68">
        <v>0</v>
      </c>
      <c r="I127" s="68" t="s">
        <v>66</v>
      </c>
      <c r="J127" s="68" t="s">
        <v>67</v>
      </c>
      <c r="K127" s="68" t="s">
        <v>64</v>
      </c>
      <c r="L127" s="68">
        <v>0</v>
      </c>
      <c r="M127" s="69">
        <v>529</v>
      </c>
      <c r="N127" s="68">
        <v>1</v>
      </c>
      <c r="O127" s="70">
        <v>449.40909090909088</v>
      </c>
      <c r="P127" s="70">
        <v>494.35</v>
      </c>
      <c r="Q127" s="81"/>
      <c r="R127" s="53" t="s">
        <v>135</v>
      </c>
      <c r="S127" s="99" t="str">
        <f t="shared" si="6"/>
        <v/>
      </c>
    </row>
    <row r="128" spans="1:19" x14ac:dyDescent="0.25">
      <c r="A128" s="85" t="s">
        <v>277</v>
      </c>
      <c r="B128" s="68" t="s">
        <v>50</v>
      </c>
      <c r="C128" s="68" t="s">
        <v>274</v>
      </c>
      <c r="D128" s="68" t="s">
        <v>280</v>
      </c>
      <c r="E128" s="68">
        <v>0</v>
      </c>
      <c r="F128" s="68" t="s">
        <v>52</v>
      </c>
      <c r="G128" s="68" t="s">
        <v>53</v>
      </c>
      <c r="H128" s="68">
        <v>0</v>
      </c>
      <c r="I128" s="68" t="s">
        <v>66</v>
      </c>
      <c r="J128" s="68" t="s">
        <v>67</v>
      </c>
      <c r="K128" s="68" t="s">
        <v>64</v>
      </c>
      <c r="L128" s="68">
        <v>0</v>
      </c>
      <c r="M128" s="69">
        <v>629</v>
      </c>
      <c r="N128" s="68">
        <v>1</v>
      </c>
      <c r="O128" s="70">
        <v>534.36363636363626</v>
      </c>
      <c r="P128" s="70">
        <v>587.79999999999995</v>
      </c>
      <c r="Q128" s="81"/>
      <c r="R128" s="53" t="s">
        <v>135</v>
      </c>
      <c r="S128" s="99" t="str">
        <f t="shared" si="6"/>
        <v/>
      </c>
    </row>
    <row r="129" spans="1:19" x14ac:dyDescent="0.25">
      <c r="A129" s="85" t="s">
        <v>230</v>
      </c>
      <c r="B129" s="68" t="s">
        <v>50</v>
      </c>
      <c r="C129" s="68" t="s">
        <v>220</v>
      </c>
      <c r="D129" s="68" t="s">
        <v>282</v>
      </c>
      <c r="E129" s="68">
        <v>0</v>
      </c>
      <c r="F129" s="68" t="s">
        <v>52</v>
      </c>
      <c r="G129" s="68" t="s">
        <v>63</v>
      </c>
      <c r="H129" s="68">
        <v>0</v>
      </c>
      <c r="I129" s="68" t="s">
        <v>55</v>
      </c>
      <c r="J129" s="68" t="s">
        <v>66</v>
      </c>
      <c r="K129" s="68" t="s">
        <v>69</v>
      </c>
      <c r="L129" s="68">
        <v>0</v>
      </c>
      <c r="M129" s="69">
        <v>949</v>
      </c>
      <c r="N129" s="68">
        <v>1</v>
      </c>
      <c r="O129" s="70">
        <v>806.21818181818173</v>
      </c>
      <c r="P129" s="70">
        <v>886.84</v>
      </c>
      <c r="Q129" s="81"/>
      <c r="R129" s="53" t="s">
        <v>135</v>
      </c>
      <c r="S129" s="99" t="str">
        <f t="shared" si="6"/>
        <v/>
      </c>
    </row>
    <row r="130" spans="1:19" x14ac:dyDescent="0.25">
      <c r="A130" s="85" t="s">
        <v>231</v>
      </c>
      <c r="B130" s="68" t="s">
        <v>50</v>
      </c>
      <c r="C130" s="68" t="s">
        <v>220</v>
      </c>
      <c r="D130" s="68" t="s">
        <v>282</v>
      </c>
      <c r="E130" s="68">
        <v>0</v>
      </c>
      <c r="F130" s="68" t="s">
        <v>59</v>
      </c>
      <c r="G130" s="68" t="s">
        <v>53</v>
      </c>
      <c r="H130" s="68">
        <v>0</v>
      </c>
      <c r="I130" s="68" t="s">
        <v>55</v>
      </c>
      <c r="J130" s="68" t="s">
        <v>66</v>
      </c>
      <c r="K130" s="68" t="s">
        <v>69</v>
      </c>
      <c r="L130" s="68">
        <v>0</v>
      </c>
      <c r="M130" s="69">
        <v>1099</v>
      </c>
      <c r="N130" s="68">
        <v>1</v>
      </c>
      <c r="O130" s="70">
        <v>933.64545454545441</v>
      </c>
      <c r="P130" s="70">
        <v>1027.01</v>
      </c>
      <c r="Q130" s="81"/>
      <c r="R130" s="53" t="s">
        <v>135</v>
      </c>
      <c r="S130" s="99" t="str">
        <f t="shared" si="6"/>
        <v/>
      </c>
    </row>
    <row r="131" spans="1:19" x14ac:dyDescent="0.25">
      <c r="A131" s="85" t="s">
        <v>232</v>
      </c>
      <c r="B131" s="68" t="s">
        <v>50</v>
      </c>
      <c r="C131" s="68" t="s">
        <v>223</v>
      </c>
      <c r="D131" s="68" t="s">
        <v>283</v>
      </c>
      <c r="E131" s="68">
        <v>0</v>
      </c>
      <c r="F131" s="68" t="s">
        <v>52</v>
      </c>
      <c r="G131" s="68" t="s">
        <v>53</v>
      </c>
      <c r="H131" s="68">
        <v>0</v>
      </c>
      <c r="I131" s="68" t="s">
        <v>55</v>
      </c>
      <c r="J131" s="68" t="s">
        <v>66</v>
      </c>
      <c r="K131" s="68" t="s">
        <v>69</v>
      </c>
      <c r="L131" s="68">
        <v>0</v>
      </c>
      <c r="M131" s="69">
        <v>1199</v>
      </c>
      <c r="N131" s="68">
        <v>1</v>
      </c>
      <c r="O131" s="70">
        <v>1018.6090909090908</v>
      </c>
      <c r="P131" s="70">
        <v>1120.47</v>
      </c>
      <c r="Q131" s="81"/>
      <c r="R131" s="53" t="s">
        <v>135</v>
      </c>
      <c r="S131" s="99" t="str">
        <f t="shared" ref="S131:S146" si="9">IF(Q131="","",Q131*O131)</f>
        <v/>
      </c>
    </row>
    <row r="132" spans="1:19" x14ac:dyDescent="0.25">
      <c r="A132" s="85" t="s">
        <v>233</v>
      </c>
      <c r="B132" s="68" t="s">
        <v>50</v>
      </c>
      <c r="C132" s="68" t="s">
        <v>223</v>
      </c>
      <c r="D132" s="68" t="s">
        <v>283</v>
      </c>
      <c r="E132" s="68">
        <v>0</v>
      </c>
      <c r="F132" s="68" t="s">
        <v>59</v>
      </c>
      <c r="G132" s="68" t="s">
        <v>61</v>
      </c>
      <c r="H132" s="68">
        <v>0</v>
      </c>
      <c r="I132" s="68" t="s">
        <v>55</v>
      </c>
      <c r="J132" s="68" t="s">
        <v>66</v>
      </c>
      <c r="K132" s="68" t="s">
        <v>69</v>
      </c>
      <c r="L132" s="68">
        <v>0</v>
      </c>
      <c r="M132" s="69">
        <v>1349</v>
      </c>
      <c r="N132" s="68">
        <v>1</v>
      </c>
      <c r="O132" s="70">
        <v>1146.0363636363636</v>
      </c>
      <c r="P132" s="70">
        <v>1260.6400000000001</v>
      </c>
      <c r="Q132" s="81"/>
      <c r="R132" s="53" t="s">
        <v>135</v>
      </c>
      <c r="S132" s="99" t="str">
        <f t="shared" si="9"/>
        <v/>
      </c>
    </row>
    <row r="133" spans="1:19" x14ac:dyDescent="0.25">
      <c r="A133" s="85" t="s">
        <v>288</v>
      </c>
      <c r="B133" s="68" t="s">
        <v>50</v>
      </c>
      <c r="C133" s="68" t="s">
        <v>225</v>
      </c>
      <c r="D133" s="68" t="s">
        <v>285</v>
      </c>
      <c r="E133" s="68">
        <v>0</v>
      </c>
      <c r="F133" s="68" t="s">
        <v>52</v>
      </c>
      <c r="G133" s="68" t="s">
        <v>53</v>
      </c>
      <c r="H133" s="68">
        <v>0</v>
      </c>
      <c r="I133" s="68" t="s">
        <v>226</v>
      </c>
      <c r="J133" s="68" t="s">
        <v>55</v>
      </c>
      <c r="K133" s="68" t="s">
        <v>69</v>
      </c>
      <c r="L133" s="68">
        <v>0</v>
      </c>
      <c r="M133" s="69">
        <v>1549</v>
      </c>
      <c r="N133" s="68">
        <v>1</v>
      </c>
      <c r="O133" s="70">
        <v>1315.9454545454544</v>
      </c>
      <c r="P133" s="70">
        <v>1447.54</v>
      </c>
      <c r="Q133" s="81"/>
      <c r="R133" s="53" t="s">
        <v>135</v>
      </c>
      <c r="S133" s="99" t="str">
        <f t="shared" si="9"/>
        <v/>
      </c>
    </row>
    <row r="134" spans="1:19" x14ac:dyDescent="0.25">
      <c r="A134" s="85" t="s">
        <v>289</v>
      </c>
      <c r="B134" s="68" t="s">
        <v>50</v>
      </c>
      <c r="C134" s="68" t="s">
        <v>225</v>
      </c>
      <c r="D134" s="68" t="s">
        <v>285</v>
      </c>
      <c r="E134" s="68">
        <v>0</v>
      </c>
      <c r="F134" s="68" t="s">
        <v>59</v>
      </c>
      <c r="G134" s="68" t="s">
        <v>61</v>
      </c>
      <c r="H134" s="68">
        <v>0</v>
      </c>
      <c r="I134" s="68" t="s">
        <v>226</v>
      </c>
      <c r="J134" s="68" t="s">
        <v>55</v>
      </c>
      <c r="K134" s="68" t="s">
        <v>69</v>
      </c>
      <c r="L134" s="68">
        <v>0</v>
      </c>
      <c r="M134" s="69">
        <v>1749</v>
      </c>
      <c r="N134" s="68">
        <v>1</v>
      </c>
      <c r="O134" s="70">
        <v>1485.8545454545454</v>
      </c>
      <c r="P134" s="70">
        <v>1634.44</v>
      </c>
      <c r="Q134" s="81"/>
      <c r="R134" s="53" t="s">
        <v>135</v>
      </c>
      <c r="S134" s="99" t="str">
        <f t="shared" si="9"/>
        <v/>
      </c>
    </row>
    <row r="135" spans="1:19" x14ac:dyDescent="0.25">
      <c r="A135" s="85" t="s">
        <v>234</v>
      </c>
      <c r="B135" s="68" t="s">
        <v>50</v>
      </c>
      <c r="C135" s="68" t="s">
        <v>228</v>
      </c>
      <c r="D135" s="68" t="s">
        <v>283</v>
      </c>
      <c r="E135" s="68">
        <v>0</v>
      </c>
      <c r="F135" s="68" t="s">
        <v>59</v>
      </c>
      <c r="G135" s="68" t="s">
        <v>61</v>
      </c>
      <c r="H135" s="68">
        <v>0</v>
      </c>
      <c r="I135" s="68" t="s">
        <v>235</v>
      </c>
      <c r="J135" s="68" t="s">
        <v>55</v>
      </c>
      <c r="K135" s="68" t="s">
        <v>69</v>
      </c>
      <c r="L135" s="68">
        <v>0</v>
      </c>
      <c r="M135" s="69">
        <v>1949</v>
      </c>
      <c r="N135" s="68">
        <v>1</v>
      </c>
      <c r="O135" s="70">
        <v>1655.7636363636361</v>
      </c>
      <c r="P135" s="70">
        <v>1821.34</v>
      </c>
      <c r="Q135" s="81"/>
      <c r="R135" s="53" t="s">
        <v>135</v>
      </c>
      <c r="S135" s="99" t="str">
        <f t="shared" si="9"/>
        <v/>
      </c>
    </row>
    <row r="136" spans="1:19" x14ac:dyDescent="0.25">
      <c r="A136" s="85" t="s">
        <v>290</v>
      </c>
      <c r="B136" s="68" t="s">
        <v>50</v>
      </c>
      <c r="C136" s="68" t="s">
        <v>228</v>
      </c>
      <c r="D136" s="68" t="s">
        <v>283</v>
      </c>
      <c r="E136" s="68">
        <v>0</v>
      </c>
      <c r="F136" s="68" t="s">
        <v>60</v>
      </c>
      <c r="G136" s="68" t="s">
        <v>61</v>
      </c>
      <c r="H136" s="68">
        <v>0</v>
      </c>
      <c r="I136" s="68" t="s">
        <v>235</v>
      </c>
      <c r="J136" s="68" t="s">
        <v>55</v>
      </c>
      <c r="K136" s="68" t="s">
        <v>69</v>
      </c>
      <c r="L136" s="68">
        <v>0</v>
      </c>
      <c r="M136" s="69">
        <v>2149</v>
      </c>
      <c r="N136" s="68">
        <v>1</v>
      </c>
      <c r="O136" s="70">
        <v>1825.6727272727271</v>
      </c>
      <c r="P136" s="70">
        <v>2008.24</v>
      </c>
      <c r="Q136" s="81"/>
      <c r="R136" s="53" t="s">
        <v>135</v>
      </c>
      <c r="S136" s="99" t="str">
        <f t="shared" si="9"/>
        <v/>
      </c>
    </row>
    <row r="137" spans="1:19" x14ac:dyDescent="0.25">
      <c r="A137" s="85" t="s">
        <v>62</v>
      </c>
      <c r="B137" s="68" t="s">
        <v>62</v>
      </c>
      <c r="C137" s="68" t="s">
        <v>62</v>
      </c>
      <c r="D137" s="68" t="s">
        <v>62</v>
      </c>
      <c r="E137" s="68" t="s">
        <v>62</v>
      </c>
      <c r="F137" s="68" t="s">
        <v>62</v>
      </c>
      <c r="G137" s="68" t="s">
        <v>62</v>
      </c>
      <c r="H137" s="68" t="s">
        <v>62</v>
      </c>
      <c r="I137" s="68" t="s">
        <v>62</v>
      </c>
      <c r="J137" s="68" t="s">
        <v>62</v>
      </c>
      <c r="K137" s="68" t="s">
        <v>62</v>
      </c>
      <c r="L137" s="68" t="s">
        <v>62</v>
      </c>
      <c r="M137" s="69" t="s">
        <v>62</v>
      </c>
      <c r="N137" s="68" t="s">
        <v>62</v>
      </c>
      <c r="O137" s="70" t="s">
        <v>62</v>
      </c>
      <c r="P137" s="70" t="s">
        <v>62</v>
      </c>
      <c r="Q137" s="81"/>
      <c r="R137" s="53" t="s">
        <v>62</v>
      </c>
      <c r="S137" s="99" t="str">
        <f t="shared" si="9"/>
        <v/>
      </c>
    </row>
    <row r="138" spans="1:19" x14ac:dyDescent="0.25">
      <c r="A138" s="85" t="s">
        <v>62</v>
      </c>
      <c r="B138" s="68" t="s">
        <v>236</v>
      </c>
      <c r="C138" s="68" t="s">
        <v>62</v>
      </c>
      <c r="D138" s="68" t="s">
        <v>62</v>
      </c>
      <c r="E138" s="68" t="s">
        <v>62</v>
      </c>
      <c r="F138" s="68" t="s">
        <v>62</v>
      </c>
      <c r="G138" s="68" t="s">
        <v>62</v>
      </c>
      <c r="H138" s="68" t="s">
        <v>62</v>
      </c>
      <c r="I138" s="68" t="s">
        <v>62</v>
      </c>
      <c r="J138" s="68" t="s">
        <v>62</v>
      </c>
      <c r="K138" s="68" t="s">
        <v>62</v>
      </c>
      <c r="L138" s="68" t="s">
        <v>62</v>
      </c>
      <c r="M138" s="69" t="s">
        <v>62</v>
      </c>
      <c r="N138" s="68" t="s">
        <v>62</v>
      </c>
      <c r="O138" s="70" t="s">
        <v>62</v>
      </c>
      <c r="P138" s="70" t="s">
        <v>62</v>
      </c>
      <c r="Q138" s="81"/>
      <c r="R138" s="53" t="s">
        <v>62</v>
      </c>
      <c r="S138" s="99" t="str">
        <f t="shared" si="9"/>
        <v/>
      </c>
    </row>
    <row r="139" spans="1:19" x14ac:dyDescent="0.25">
      <c r="A139" s="85" t="s">
        <v>142</v>
      </c>
      <c r="B139" s="68" t="s">
        <v>101</v>
      </c>
      <c r="C139" s="68" t="s">
        <v>102</v>
      </c>
      <c r="D139" s="68" t="s">
        <v>103</v>
      </c>
      <c r="E139" s="68" t="s">
        <v>104</v>
      </c>
      <c r="F139" s="68" t="s">
        <v>105</v>
      </c>
      <c r="G139" s="68" t="s">
        <v>87</v>
      </c>
      <c r="H139" s="68" t="s">
        <v>93</v>
      </c>
      <c r="I139" s="68" t="s">
        <v>106</v>
      </c>
      <c r="J139" s="68" t="s">
        <v>107</v>
      </c>
      <c r="K139" s="68" t="s">
        <v>58</v>
      </c>
      <c r="L139" s="68" t="s">
        <v>108</v>
      </c>
      <c r="M139" s="69">
        <v>199</v>
      </c>
      <c r="N139" s="68">
        <v>1</v>
      </c>
      <c r="O139" s="70">
        <v>156.04545454545453</v>
      </c>
      <c r="P139" s="70">
        <v>171.65</v>
      </c>
      <c r="Q139" s="81"/>
      <c r="R139" s="53" t="s">
        <v>135</v>
      </c>
      <c r="S139" s="99" t="str">
        <f t="shared" si="9"/>
        <v/>
      </c>
    </row>
    <row r="140" spans="1:19" x14ac:dyDescent="0.25">
      <c r="A140" s="85" t="s">
        <v>62</v>
      </c>
      <c r="B140" s="68" t="s">
        <v>62</v>
      </c>
      <c r="C140" s="68" t="s">
        <v>62</v>
      </c>
      <c r="D140" s="68" t="s">
        <v>62</v>
      </c>
      <c r="E140" s="68" t="s">
        <v>62</v>
      </c>
      <c r="F140" s="68" t="s">
        <v>62</v>
      </c>
      <c r="G140" s="68" t="s">
        <v>62</v>
      </c>
      <c r="H140" s="68" t="s">
        <v>62</v>
      </c>
      <c r="I140" s="68" t="s">
        <v>62</v>
      </c>
      <c r="J140" s="68" t="s">
        <v>62</v>
      </c>
      <c r="K140" s="68" t="s">
        <v>62</v>
      </c>
      <c r="L140" s="68" t="s">
        <v>62</v>
      </c>
      <c r="M140" s="69" t="s">
        <v>62</v>
      </c>
      <c r="N140" s="68" t="s">
        <v>62</v>
      </c>
      <c r="O140" s="70" t="s">
        <v>62</v>
      </c>
      <c r="P140" s="70" t="s">
        <v>62</v>
      </c>
      <c r="Q140" s="81"/>
      <c r="R140" s="53" t="s">
        <v>62</v>
      </c>
      <c r="S140" s="99" t="str">
        <f t="shared" si="9"/>
        <v/>
      </c>
    </row>
    <row r="141" spans="1:19" x14ac:dyDescent="0.25">
      <c r="A141" s="85" t="s">
        <v>62</v>
      </c>
      <c r="B141" s="68"/>
      <c r="C141" s="68" t="s">
        <v>62</v>
      </c>
      <c r="D141" s="68" t="s">
        <v>62</v>
      </c>
      <c r="E141" s="68" t="s">
        <v>62</v>
      </c>
      <c r="F141" s="68" t="s">
        <v>62</v>
      </c>
      <c r="G141" s="68" t="s">
        <v>62</v>
      </c>
      <c r="H141" s="68" t="s">
        <v>62</v>
      </c>
      <c r="I141" s="68" t="s">
        <v>62</v>
      </c>
      <c r="J141" s="68" t="s">
        <v>62</v>
      </c>
      <c r="K141" s="68" t="s">
        <v>62</v>
      </c>
      <c r="L141" s="68" t="s">
        <v>62</v>
      </c>
      <c r="M141" s="69" t="s">
        <v>62</v>
      </c>
      <c r="N141" s="68" t="s">
        <v>62</v>
      </c>
      <c r="O141" s="70" t="s">
        <v>62</v>
      </c>
      <c r="P141" s="70" t="s">
        <v>62</v>
      </c>
      <c r="Q141" s="81"/>
      <c r="R141" s="53" t="s">
        <v>62</v>
      </c>
      <c r="S141" s="99" t="str">
        <f t="shared" si="9"/>
        <v/>
      </c>
    </row>
    <row r="142" spans="1:19" x14ac:dyDescent="0.25">
      <c r="A142" s="85" t="s">
        <v>62</v>
      </c>
      <c r="B142" s="68" t="s">
        <v>237</v>
      </c>
      <c r="C142" s="68" t="s">
        <v>62</v>
      </c>
      <c r="D142" s="68" t="s">
        <v>62</v>
      </c>
      <c r="E142" s="68" t="s">
        <v>62</v>
      </c>
      <c r="F142" s="68" t="s">
        <v>62</v>
      </c>
      <c r="G142" s="68" t="s">
        <v>62</v>
      </c>
      <c r="H142" s="68" t="s">
        <v>62</v>
      </c>
      <c r="I142" s="68" t="s">
        <v>62</v>
      </c>
      <c r="J142" s="68" t="s">
        <v>62</v>
      </c>
      <c r="K142" s="68" t="s">
        <v>62</v>
      </c>
      <c r="L142" s="68" t="s">
        <v>62</v>
      </c>
      <c r="M142" s="69" t="s">
        <v>62</v>
      </c>
      <c r="N142" s="68" t="s">
        <v>62</v>
      </c>
      <c r="O142" s="70" t="s">
        <v>62</v>
      </c>
      <c r="P142" s="70" t="s">
        <v>62</v>
      </c>
      <c r="Q142" s="81"/>
      <c r="R142" s="53" t="s">
        <v>62</v>
      </c>
      <c r="S142" s="99" t="str">
        <f t="shared" si="9"/>
        <v/>
      </c>
    </row>
    <row r="143" spans="1:19" x14ac:dyDescent="0.25">
      <c r="A143" s="85" t="s">
        <v>62</v>
      </c>
      <c r="B143" s="68" t="s">
        <v>238</v>
      </c>
      <c r="C143" s="68" t="s">
        <v>62</v>
      </c>
      <c r="D143" s="68" t="s">
        <v>62</v>
      </c>
      <c r="E143" s="68" t="s">
        <v>62</v>
      </c>
      <c r="F143" s="68" t="s">
        <v>62</v>
      </c>
      <c r="G143" s="68" t="s">
        <v>62</v>
      </c>
      <c r="H143" s="68" t="s">
        <v>62</v>
      </c>
      <c r="I143" s="68" t="s">
        <v>62</v>
      </c>
      <c r="J143" s="68" t="s">
        <v>62</v>
      </c>
      <c r="K143" s="68" t="s">
        <v>62</v>
      </c>
      <c r="L143" s="68" t="s">
        <v>62</v>
      </c>
      <c r="M143" s="69" t="s">
        <v>62</v>
      </c>
      <c r="N143" s="68" t="s">
        <v>62</v>
      </c>
      <c r="O143" s="70" t="s">
        <v>62</v>
      </c>
      <c r="P143" s="70" t="s">
        <v>62</v>
      </c>
      <c r="Q143" s="81"/>
      <c r="R143" s="53" t="s">
        <v>62</v>
      </c>
      <c r="S143" s="99" t="str">
        <f t="shared" si="9"/>
        <v/>
      </c>
    </row>
    <row r="144" spans="1:19" x14ac:dyDescent="0.25">
      <c r="A144" s="85" t="s">
        <v>143</v>
      </c>
      <c r="B144" s="68" t="s">
        <v>50</v>
      </c>
      <c r="C144" s="68" t="s">
        <v>114</v>
      </c>
      <c r="D144" s="68" t="s">
        <v>113</v>
      </c>
      <c r="E144" s="68" t="s">
        <v>109</v>
      </c>
      <c r="F144" s="68" t="s">
        <v>105</v>
      </c>
      <c r="G144" s="68" t="s">
        <v>110</v>
      </c>
      <c r="H144" s="68" t="s">
        <v>111</v>
      </c>
      <c r="I144" s="68" t="s">
        <v>112</v>
      </c>
      <c r="J144" s="68">
        <v>0</v>
      </c>
      <c r="K144" s="68" t="s">
        <v>58</v>
      </c>
      <c r="L144" s="68">
        <v>0</v>
      </c>
      <c r="M144" s="69">
        <v>799</v>
      </c>
      <c r="N144" s="68">
        <v>1</v>
      </c>
      <c r="O144" s="70">
        <v>639.19999999999993</v>
      </c>
      <c r="P144" s="70">
        <v>703.12</v>
      </c>
      <c r="Q144" s="81"/>
      <c r="R144" s="53" t="s">
        <v>135</v>
      </c>
      <c r="S144" s="99" t="str">
        <f t="shared" si="9"/>
        <v/>
      </c>
    </row>
    <row r="145" spans="1:19" x14ac:dyDescent="0.25">
      <c r="A145" s="85" t="s">
        <v>144</v>
      </c>
      <c r="B145" s="68" t="s">
        <v>50</v>
      </c>
      <c r="C145" s="68" t="s">
        <v>114</v>
      </c>
      <c r="D145" s="68" t="s">
        <v>113</v>
      </c>
      <c r="E145" s="68" t="s">
        <v>109</v>
      </c>
      <c r="F145" s="68" t="s">
        <v>105</v>
      </c>
      <c r="G145" s="68" t="s">
        <v>110</v>
      </c>
      <c r="H145" s="68" t="s">
        <v>111</v>
      </c>
      <c r="I145" s="68" t="s">
        <v>112</v>
      </c>
      <c r="J145" s="68">
        <v>0</v>
      </c>
      <c r="K145" s="68" t="s">
        <v>115</v>
      </c>
      <c r="L145" s="68">
        <v>0</v>
      </c>
      <c r="M145" s="69">
        <v>799</v>
      </c>
      <c r="N145" s="68">
        <v>1</v>
      </c>
      <c r="O145" s="70">
        <v>639.19999999999993</v>
      </c>
      <c r="P145" s="70">
        <v>703.12</v>
      </c>
      <c r="Q145" s="81"/>
      <c r="R145" s="53" t="s">
        <v>135</v>
      </c>
      <c r="S145" s="99" t="str">
        <f t="shared" si="9"/>
        <v/>
      </c>
    </row>
    <row r="146" spans="1:19" x14ac:dyDescent="0.25">
      <c r="A146" s="85" t="s">
        <v>62</v>
      </c>
      <c r="B146" s="68" t="s">
        <v>62</v>
      </c>
      <c r="C146" s="68"/>
      <c r="D146" s="68" t="s">
        <v>62</v>
      </c>
      <c r="E146" s="68" t="s">
        <v>62</v>
      </c>
      <c r="F146" s="68" t="s">
        <v>62</v>
      </c>
      <c r="G146" s="68" t="s">
        <v>62</v>
      </c>
      <c r="H146" s="68" t="s">
        <v>62</v>
      </c>
      <c r="I146" s="68" t="s">
        <v>62</v>
      </c>
      <c r="J146" s="68" t="s">
        <v>62</v>
      </c>
      <c r="K146" s="68" t="s">
        <v>62</v>
      </c>
      <c r="L146" s="68" t="s">
        <v>62</v>
      </c>
      <c r="M146" s="69" t="s">
        <v>62</v>
      </c>
      <c r="N146" s="68" t="s">
        <v>62</v>
      </c>
      <c r="O146" s="70" t="s">
        <v>62</v>
      </c>
      <c r="P146" s="70" t="s">
        <v>62</v>
      </c>
      <c r="Q146" s="81"/>
      <c r="R146" s="53" t="s">
        <v>62</v>
      </c>
      <c r="S146" s="99" t="str">
        <f t="shared" si="9"/>
        <v/>
      </c>
    </row>
    <row r="147" spans="1:19" x14ac:dyDescent="0.25">
      <c r="A147" s="85" t="s">
        <v>62</v>
      </c>
      <c r="B147" s="68" t="s">
        <v>239</v>
      </c>
      <c r="C147" s="68" t="s">
        <v>62</v>
      </c>
      <c r="D147" s="68" t="s">
        <v>62</v>
      </c>
      <c r="E147" s="68" t="s">
        <v>62</v>
      </c>
      <c r="F147" s="68" t="s">
        <v>62</v>
      </c>
      <c r="G147" s="68" t="s">
        <v>62</v>
      </c>
      <c r="H147" s="68" t="s">
        <v>62</v>
      </c>
      <c r="I147" s="68" t="s">
        <v>62</v>
      </c>
      <c r="J147" s="68" t="s">
        <v>62</v>
      </c>
      <c r="K147" s="68" t="s">
        <v>62</v>
      </c>
      <c r="L147" s="68" t="s">
        <v>62</v>
      </c>
      <c r="M147" s="69" t="s">
        <v>62</v>
      </c>
      <c r="N147" s="68" t="s">
        <v>62</v>
      </c>
      <c r="O147" s="70" t="s">
        <v>62</v>
      </c>
      <c r="P147" s="70" t="s">
        <v>62</v>
      </c>
      <c r="Q147" s="81"/>
      <c r="R147" s="53" t="s">
        <v>62</v>
      </c>
      <c r="S147" s="99"/>
    </row>
    <row r="148" spans="1:19" x14ac:dyDescent="0.25">
      <c r="A148" s="85" t="s">
        <v>145</v>
      </c>
      <c r="B148" s="68" t="s">
        <v>116</v>
      </c>
      <c r="C148" s="68" t="s">
        <v>117</v>
      </c>
      <c r="D148" s="68" t="s">
        <v>118</v>
      </c>
      <c r="E148" s="68" t="s">
        <v>119</v>
      </c>
      <c r="F148" s="68" t="s">
        <v>120</v>
      </c>
      <c r="G148" s="68">
        <v>0</v>
      </c>
      <c r="H148" s="68">
        <v>0</v>
      </c>
      <c r="I148" s="68">
        <v>0</v>
      </c>
      <c r="J148" s="68">
        <v>0</v>
      </c>
      <c r="K148" s="68" t="s">
        <v>58</v>
      </c>
      <c r="L148" s="68" t="s">
        <v>121</v>
      </c>
      <c r="M148" s="69">
        <v>199</v>
      </c>
      <c r="N148" s="68">
        <v>1</v>
      </c>
      <c r="O148" s="70">
        <v>136.25454545454545</v>
      </c>
      <c r="P148" s="70">
        <v>149.88</v>
      </c>
      <c r="Q148" s="81"/>
      <c r="R148" s="53" t="s">
        <v>135</v>
      </c>
      <c r="S148" s="99"/>
    </row>
    <row r="149" spans="1:19" x14ac:dyDescent="0.25">
      <c r="A149" s="85" t="s">
        <v>146</v>
      </c>
      <c r="B149" s="68" t="s">
        <v>116</v>
      </c>
      <c r="C149" s="68" t="s">
        <v>117</v>
      </c>
      <c r="D149" s="68" t="s">
        <v>118</v>
      </c>
      <c r="E149" s="68" t="s">
        <v>119</v>
      </c>
      <c r="F149" s="68" t="s">
        <v>120</v>
      </c>
      <c r="G149" s="68">
        <v>0</v>
      </c>
      <c r="H149" s="68">
        <v>0</v>
      </c>
      <c r="I149" s="68">
        <v>0</v>
      </c>
      <c r="J149" s="68">
        <v>0</v>
      </c>
      <c r="K149" s="68" t="s">
        <v>68</v>
      </c>
      <c r="L149" s="68" t="s">
        <v>122</v>
      </c>
      <c r="M149" s="69">
        <v>199</v>
      </c>
      <c r="N149" s="68">
        <v>1</v>
      </c>
      <c r="O149" s="70">
        <v>136.25454545454545</v>
      </c>
      <c r="P149" s="70">
        <v>149.88</v>
      </c>
      <c r="Q149" s="81"/>
      <c r="R149" s="53" t="s">
        <v>135</v>
      </c>
      <c r="S149" s="99"/>
    </row>
    <row r="150" spans="1:19" x14ac:dyDescent="0.25">
      <c r="A150" s="85" t="s">
        <v>147</v>
      </c>
      <c r="B150" s="68" t="s">
        <v>116</v>
      </c>
      <c r="C150" s="68" t="s">
        <v>117</v>
      </c>
      <c r="D150" s="68" t="s">
        <v>118</v>
      </c>
      <c r="E150" s="68" t="s">
        <v>119</v>
      </c>
      <c r="F150" s="68" t="s">
        <v>120</v>
      </c>
      <c r="G150" s="68">
        <v>0</v>
      </c>
      <c r="H150" s="68">
        <v>0</v>
      </c>
      <c r="I150" s="68">
        <v>0</v>
      </c>
      <c r="J150" s="68">
        <v>0</v>
      </c>
      <c r="K150" s="68" t="s">
        <v>123</v>
      </c>
      <c r="L150" s="68" t="s">
        <v>124</v>
      </c>
      <c r="M150" s="69">
        <v>199</v>
      </c>
      <c r="N150" s="68">
        <v>1</v>
      </c>
      <c r="O150" s="70">
        <v>136.25454545454545</v>
      </c>
      <c r="P150" s="70">
        <v>149.88</v>
      </c>
      <c r="Q150" s="81"/>
      <c r="R150" s="53" t="s">
        <v>135</v>
      </c>
      <c r="S150" s="99"/>
    </row>
    <row r="151" spans="1:19" x14ac:dyDescent="0.25">
      <c r="A151" s="85" t="s">
        <v>62</v>
      </c>
      <c r="B151" s="68" t="s">
        <v>62</v>
      </c>
      <c r="C151" s="68" t="s">
        <v>62</v>
      </c>
      <c r="D151" s="68" t="s">
        <v>62</v>
      </c>
      <c r="E151" s="68" t="s">
        <v>62</v>
      </c>
      <c r="F151" s="68" t="s">
        <v>62</v>
      </c>
      <c r="G151" s="68" t="s">
        <v>62</v>
      </c>
      <c r="H151" s="68" t="s">
        <v>62</v>
      </c>
      <c r="I151" s="68" t="s">
        <v>62</v>
      </c>
      <c r="J151" s="68" t="s">
        <v>62</v>
      </c>
      <c r="K151" s="68" t="s">
        <v>62</v>
      </c>
      <c r="L151" s="68" t="s">
        <v>62</v>
      </c>
      <c r="M151" s="69" t="s">
        <v>62</v>
      </c>
      <c r="N151" s="68" t="s">
        <v>62</v>
      </c>
      <c r="O151" s="71" t="s">
        <v>62</v>
      </c>
      <c r="P151" s="71" t="s">
        <v>62</v>
      </c>
      <c r="Q151" s="83"/>
      <c r="R151" s="53" t="s">
        <v>62</v>
      </c>
      <c r="S151" s="99" t="str">
        <f t="shared" ref="S151" si="10">IF(Q151="","",Q151*O151)</f>
        <v/>
      </c>
    </row>
    <row r="152" spans="1:19" x14ac:dyDescent="0.25">
      <c r="O152" s="56"/>
      <c r="P152" s="20"/>
      <c r="Q152" s="57" t="s">
        <v>126</v>
      </c>
      <c r="R152" s="20"/>
      <c r="S152" s="100">
        <f>SUM(S16:S151)</f>
        <v>0</v>
      </c>
    </row>
    <row r="153" spans="1:19" x14ac:dyDescent="0.25">
      <c r="O153" s="56"/>
      <c r="P153" s="20"/>
      <c r="Q153" s="57" t="s">
        <v>125</v>
      </c>
      <c r="R153" s="20"/>
      <c r="S153" s="100">
        <f>S152*0.1</f>
        <v>0</v>
      </c>
    </row>
    <row r="154" spans="1:19" x14ac:dyDescent="0.25">
      <c r="O154" s="56"/>
      <c r="P154" s="20"/>
      <c r="Q154" s="57" t="str">
        <f>IF(O10="Yes","AmEx Fee 1.5%","")</f>
        <v/>
      </c>
      <c r="R154" s="20"/>
      <c r="S154" s="100">
        <f>IF(O10="Yes",X3,0)</f>
        <v>0</v>
      </c>
    </row>
    <row r="155" spans="1:19" x14ac:dyDescent="0.25">
      <c r="O155" s="56"/>
      <c r="P155" s="20"/>
      <c r="Q155" s="58" t="s">
        <v>128</v>
      </c>
      <c r="R155" s="59" t="s">
        <v>127</v>
      </c>
      <c r="S155" s="101">
        <f>SUM(S152:S154)</f>
        <v>0</v>
      </c>
    </row>
  </sheetData>
  <sheetProtection algorithmName="SHA-512" hashValue="Eagc6McNY4kIxqyUVPpeHGpCvTEw2YiMjrf+DofwAQ9XkLVIY0O+jFCsM1m+KlI5ONMCIatMNATP9l8OuEVa5Q==" saltValue="23Df4w7wL08g1ecpqKI7aQ==" spinCount="100000" sheet="1" objects="1" scenarios="1"/>
  <mergeCells count="8">
    <mergeCell ref="C11:S11"/>
    <mergeCell ref="M8:R8"/>
    <mergeCell ref="M9:N9"/>
    <mergeCell ref="C7:G7"/>
    <mergeCell ref="C8:G8"/>
    <mergeCell ref="C9:K9"/>
    <mergeCell ref="C10:I10"/>
    <mergeCell ref="P9:R9"/>
  </mergeCells>
  <phoneticPr fontId="12" type="noConversion"/>
  <dataValidations count="1">
    <dataValidation type="list" allowBlank="1" showInputMessage="1" showErrorMessage="1" sqref="O10" xr:uid="{2E964C96-2802-4752-9BAC-957E3F604928}">
      <formula1>"Yes, No"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882C-4086-4DBF-8FEA-4EAE43969652}">
  <dimension ref="A1:M103"/>
  <sheetViews>
    <sheetView workbookViewId="0">
      <selection activeCell="O25" sqref="O25"/>
    </sheetView>
  </sheetViews>
  <sheetFormatPr defaultRowHeight="15" x14ac:dyDescent="0.25"/>
  <cols>
    <col min="1" max="1" width="19.28515625" customWidth="1"/>
    <col min="2" max="2" width="6.7109375" customWidth="1"/>
    <col min="3" max="3" width="4.28515625" customWidth="1"/>
    <col min="4" max="4" width="2.5703125" customWidth="1"/>
    <col min="5" max="5" width="19.28515625" customWidth="1"/>
    <col min="6" max="6" width="6.7109375" customWidth="1"/>
    <col min="7" max="7" width="4.28515625" customWidth="1"/>
    <col min="8" max="8" width="2.5703125" customWidth="1"/>
    <col min="9" max="9" width="19.28515625" customWidth="1"/>
    <col min="10" max="10" width="6.7109375" customWidth="1"/>
    <col min="11" max="11" width="4.28515625" customWidth="1"/>
    <col min="12" max="12" width="3" customWidth="1"/>
  </cols>
  <sheetData>
    <row r="1" spans="1:13" ht="4.5" customHeight="1" x14ac:dyDescent="0.25"/>
    <row r="2" spans="1:13" ht="13.5" customHeight="1" x14ac:dyDescent="0.25">
      <c r="A2" s="94" t="s">
        <v>240</v>
      </c>
      <c r="B2">
        <f>Order!C7</f>
        <v>0</v>
      </c>
      <c r="E2" s="94"/>
      <c r="H2" s="94" t="s">
        <v>241</v>
      </c>
      <c r="I2">
        <f>Order!C11</f>
        <v>0</v>
      </c>
    </row>
    <row r="3" spans="1:13" ht="13.5" customHeight="1" x14ac:dyDescent="0.25">
      <c r="A3" s="94" t="s">
        <v>242</v>
      </c>
      <c r="B3">
        <f>Order!M8</f>
        <v>0</v>
      </c>
    </row>
    <row r="4" spans="1:13" ht="13.5" customHeight="1" x14ac:dyDescent="0.25">
      <c r="A4" s="95" t="s">
        <v>243</v>
      </c>
      <c r="B4" s="88">
        <f>Order!M9</f>
        <v>0</v>
      </c>
      <c r="C4" s="88"/>
      <c r="D4" s="88"/>
      <c r="E4" s="95" t="s">
        <v>244</v>
      </c>
      <c r="F4" s="88">
        <f>Order!P9</f>
        <v>0</v>
      </c>
      <c r="G4" s="88"/>
      <c r="H4" s="95"/>
      <c r="I4" s="88"/>
      <c r="J4" s="88"/>
      <c r="K4" s="88"/>
      <c r="L4" s="88"/>
      <c r="M4" s="88"/>
    </row>
    <row r="5" spans="1:13" ht="13.5" customHeight="1" x14ac:dyDescent="0.25">
      <c r="A5" s="96" t="s">
        <v>245</v>
      </c>
      <c r="B5" s="97" t="s">
        <v>42</v>
      </c>
      <c r="C5" s="97" t="s">
        <v>246</v>
      </c>
      <c r="D5" s="97"/>
      <c r="E5" s="96" t="s">
        <v>245</v>
      </c>
      <c r="F5" s="97" t="s">
        <v>42</v>
      </c>
      <c r="G5" s="97" t="s">
        <v>246</v>
      </c>
      <c r="H5" s="97"/>
      <c r="I5" s="96" t="s">
        <v>245</v>
      </c>
      <c r="J5" s="97" t="s">
        <v>42</v>
      </c>
      <c r="K5" s="97" t="s">
        <v>246</v>
      </c>
    </row>
    <row r="6" spans="1:13" ht="12.75" customHeight="1" x14ac:dyDescent="0.25">
      <c r="A6" s="91">
        <f>Order!A16</f>
        <v>0</v>
      </c>
      <c r="B6" s="92" t="str">
        <f>IF(Order!Q16=0,"",Order!O16)</f>
        <v/>
      </c>
      <c r="C6" s="93" t="str">
        <f>IF(Order!Q16=0,"",Order!Q16)</f>
        <v/>
      </c>
      <c r="D6" s="91"/>
      <c r="E6" s="91">
        <f>Order!A65</f>
        <v>0</v>
      </c>
      <c r="F6" s="92" t="str">
        <f>IF(Order!Q65=0,"",Order!O65)</f>
        <v/>
      </c>
      <c r="G6" s="93" t="str">
        <f>IF(Order!Q65=0,"",Order!Q65)</f>
        <v/>
      </c>
      <c r="H6" s="91"/>
      <c r="I6" s="91" t="str">
        <f>Order!A108</f>
        <v/>
      </c>
      <c r="J6" s="92" t="str">
        <f>IF(Order!Q108=0,"",Order!O108)</f>
        <v/>
      </c>
      <c r="K6" s="93" t="str">
        <f>IF(Order!Q108=0,"",Order!Q108)</f>
        <v/>
      </c>
    </row>
    <row r="7" spans="1:13" ht="12.75" customHeight="1" x14ac:dyDescent="0.25">
      <c r="A7" s="91" t="str">
        <f>Order!A17</f>
        <v>SAMS24BLK256</v>
      </c>
      <c r="B7" s="92" t="str">
        <f>IF(Order!Q17=0,"",Order!O17)</f>
        <v/>
      </c>
      <c r="C7" s="93" t="str">
        <f>IF(Order!Q17=0,"",Order!Q17)</f>
        <v/>
      </c>
      <c r="D7" s="91"/>
      <c r="E7" s="91" t="str">
        <f>Order!A66</f>
        <v/>
      </c>
      <c r="F7" s="92" t="str">
        <f>IF(Order!Q66=0,"",Order!O66)</f>
        <v/>
      </c>
      <c r="G7" s="93" t="str">
        <f>IF(Order!Q66=0,"",Order!Q66)</f>
        <v/>
      </c>
      <c r="H7" s="91"/>
      <c r="I7" s="91" t="str">
        <f>Order!A109</f>
        <v/>
      </c>
      <c r="J7" s="92" t="str">
        <f>IF(Order!Q109=0,"",Order!O109)</f>
        <v/>
      </c>
      <c r="K7" s="93" t="str">
        <f>IF(Order!Q109=0,"",Order!Q109)</f>
        <v/>
      </c>
    </row>
    <row r="8" spans="1:13" ht="12.75" customHeight="1" x14ac:dyDescent="0.25">
      <c r="A8" s="91" t="str">
        <f>Order!A18</f>
        <v>SAMS24GRY256</v>
      </c>
      <c r="B8" s="92" t="str">
        <f>IF(Order!Q18=0,"",Order!O18)</f>
        <v/>
      </c>
      <c r="C8" s="93" t="str">
        <f>IF(Order!Q18=0,"",Order!Q18)</f>
        <v/>
      </c>
      <c r="D8" s="91"/>
      <c r="E8" s="91" t="str">
        <f>Order!A67</f>
        <v>OPPA17BLK</v>
      </c>
      <c r="F8" s="92" t="str">
        <f>IF(Order!Q67=0,"",Order!O67)</f>
        <v/>
      </c>
      <c r="G8" s="93" t="str">
        <f>IF(Order!Q67=0,"",Order!Q67)</f>
        <v/>
      </c>
      <c r="H8" s="91"/>
      <c r="I8" s="91" t="str">
        <f>Order!A110</f>
        <v/>
      </c>
      <c r="J8" s="92" t="str">
        <f>IF(Order!Q110=0,"",Order!O110)</f>
        <v/>
      </c>
      <c r="K8" s="93" t="str">
        <f>IF(Order!Q110=0,"",Order!Q110)</f>
        <v/>
      </c>
    </row>
    <row r="9" spans="1:13" ht="12.75" customHeight="1" x14ac:dyDescent="0.25">
      <c r="A9" s="91" t="str">
        <f>Order!A19</f>
        <v>SAMS24VIO256</v>
      </c>
      <c r="B9" s="92" t="str">
        <f>IF(Order!Q19=0,"",Order!O19)</f>
        <v/>
      </c>
      <c r="C9" s="93" t="str">
        <f>IF(Order!Q19=0,"",Order!Q19)</f>
        <v/>
      </c>
      <c r="D9" s="91"/>
      <c r="E9" s="91" t="str">
        <f>Order!A68</f>
        <v>OPPA17BLU</v>
      </c>
      <c r="F9" s="92" t="str">
        <f>IF(Order!Q68=0,"",Order!O68)</f>
        <v/>
      </c>
      <c r="G9" s="93" t="str">
        <f>IF(Order!Q68=0,"",Order!Q68)</f>
        <v/>
      </c>
      <c r="H9" s="91"/>
      <c r="I9" s="91" t="str">
        <f>Order!A111</f>
        <v/>
      </c>
      <c r="J9" s="92" t="str">
        <f>IF(Order!Q111=0,"",Order!O111)</f>
        <v/>
      </c>
      <c r="K9" s="93" t="str">
        <f>IF(Order!Q111=0,"",Order!Q111)</f>
        <v/>
      </c>
    </row>
    <row r="10" spans="1:13" ht="12.75" customHeight="1" x14ac:dyDescent="0.25">
      <c r="A10" s="91" t="str">
        <f>Order!A20</f>
        <v>SAMS24YEL256</v>
      </c>
      <c r="B10" s="92" t="str">
        <f>IF(Order!Q20=0,"",Order!O20)</f>
        <v/>
      </c>
      <c r="C10" s="93" t="str">
        <f>IF(Order!Q20=0,"",Order!Q20)</f>
        <v/>
      </c>
      <c r="D10" s="91"/>
      <c r="E10" s="91" t="str">
        <f>Order!A69</f>
        <v>OPPA54SBLU</v>
      </c>
      <c r="F10" s="92" t="str">
        <f>IF(Order!Q69=0,"",Order!O69)</f>
        <v/>
      </c>
      <c r="G10" s="93" t="str">
        <f>IF(Order!Q69=0,"",Order!Q69)</f>
        <v/>
      </c>
      <c r="H10" s="91"/>
      <c r="I10" s="91" t="str">
        <f>Order!A112</f>
        <v/>
      </c>
      <c r="J10" s="92" t="str">
        <f>IF(Order!Q112=0,"",Order!O112)</f>
        <v/>
      </c>
      <c r="K10" s="93" t="str">
        <f>IF(Order!Q112=0,"",Order!Q112)</f>
        <v/>
      </c>
    </row>
    <row r="11" spans="1:13" ht="12.75" customHeight="1" x14ac:dyDescent="0.25">
      <c r="A11" s="91" t="str">
        <f>Order!A21</f>
        <v>SAMS24BLK512</v>
      </c>
      <c r="B11" s="92" t="str">
        <f>IF(Order!Q21=0,"",Order!O21)</f>
        <v/>
      </c>
      <c r="C11" s="93" t="str">
        <f>IF(Order!Q21=0,"",Order!Q21)</f>
        <v/>
      </c>
      <c r="D11" s="91"/>
      <c r="E11" s="91" t="str">
        <f>Order!A70</f>
        <v>OPPA784GBLK</v>
      </c>
      <c r="F11" s="92" t="str">
        <f>IF(Order!Q70=0,"",Order!O70)</f>
        <v/>
      </c>
      <c r="G11" s="93" t="str">
        <f>IF(Order!Q70=0,"",Order!Q70)</f>
        <v/>
      </c>
      <c r="H11" s="91"/>
      <c r="I11" s="91" t="str">
        <f>Order!A113</f>
        <v/>
      </c>
      <c r="J11" s="92" t="str">
        <f>IF(Order!Q113=0,"",Order!O113)</f>
        <v/>
      </c>
      <c r="K11" s="93" t="str">
        <f>IF(Order!Q113=0,"",Order!Q113)</f>
        <v/>
      </c>
    </row>
    <row r="12" spans="1:13" ht="12.75" customHeight="1" x14ac:dyDescent="0.25">
      <c r="A12" s="91" t="str">
        <f>Order!A22</f>
        <v>SAMS24GRY512</v>
      </c>
      <c r="B12" s="92" t="str">
        <f>IF(Order!Q22=0,"",Order!O22)</f>
        <v/>
      </c>
      <c r="C12" s="93" t="str">
        <f>IF(Order!Q22=0,"",Order!Q22)</f>
        <v/>
      </c>
      <c r="D12" s="91"/>
      <c r="E12" s="91" t="str">
        <f>Order!A71</f>
        <v>OPPA784GAQ</v>
      </c>
      <c r="F12" s="92" t="str">
        <f>IF(Order!Q71=0,"",Order!O71)</f>
        <v/>
      </c>
      <c r="G12" s="93" t="str">
        <f>IF(Order!Q71=0,"",Order!Q71)</f>
        <v/>
      </c>
      <c r="H12" s="91"/>
      <c r="I12" s="91" t="str">
        <f>Order!A114</f>
        <v/>
      </c>
      <c r="J12" s="92" t="str">
        <f>IF(Order!Q114=0,"",Order!O114)</f>
        <v/>
      </c>
      <c r="K12" s="93" t="str">
        <f>IF(Order!Q114=0,"",Order!Q114)</f>
        <v/>
      </c>
    </row>
    <row r="13" spans="1:13" ht="12.75" customHeight="1" x14ac:dyDescent="0.25">
      <c r="A13" s="91" t="str">
        <f>Order!A23</f>
        <v>SAMS24VIO512</v>
      </c>
      <c r="B13" s="92" t="str">
        <f>IF(Order!Q23=0,"",Order!O23)</f>
        <v/>
      </c>
      <c r="C13" s="93" t="str">
        <f>IF(Order!Q23=0,"",Order!Q23)</f>
        <v/>
      </c>
      <c r="D13" s="91"/>
      <c r="E13" s="91" t="str">
        <f>Order!A72</f>
        <v>OPPA78BLK5G</v>
      </c>
      <c r="F13" s="92" t="str">
        <f>IF(Order!Q72=0,"",Order!O72)</f>
        <v/>
      </c>
      <c r="G13" s="93" t="str">
        <f>IF(Order!Q72=0,"",Order!Q72)</f>
        <v/>
      </c>
      <c r="H13" s="91"/>
      <c r="I13" s="91" t="str">
        <f>Order!A115</f>
        <v>SAMTABA9+WIFI64GBGREY</v>
      </c>
      <c r="J13" s="92" t="str">
        <f>IF(Order!Q115=0,"",Order!O115)</f>
        <v/>
      </c>
      <c r="K13" s="93" t="str">
        <f>IF(Order!Q115=0,"",Order!Q115)</f>
        <v/>
      </c>
    </row>
    <row r="14" spans="1:13" ht="12.75" customHeight="1" x14ac:dyDescent="0.25">
      <c r="A14" s="91" t="str">
        <f>Order!A24</f>
        <v>SAMS24YEL512</v>
      </c>
      <c r="B14" s="92" t="str">
        <f>IF(Order!Q24=0,"",Order!O24)</f>
        <v/>
      </c>
      <c r="C14" s="93" t="str">
        <f>IF(Order!Q24=0,"",Order!Q24)</f>
        <v/>
      </c>
      <c r="D14" s="91"/>
      <c r="E14" s="91" t="str">
        <f>Order!A73</f>
        <v>OPPA78BLU5G</v>
      </c>
      <c r="F14" s="92" t="str">
        <f>IF(Order!Q73=0,"",Order!O73)</f>
        <v/>
      </c>
      <c r="G14" s="93" t="str">
        <f>IF(Order!Q73=0,"",Order!Q73)</f>
        <v/>
      </c>
      <c r="H14" s="91"/>
      <c r="I14" s="91" t="str">
        <f>Order!A116</f>
        <v>SAMTABA9+WIFI128GBGREY</v>
      </c>
      <c r="J14" s="92" t="str">
        <f>IF(Order!Q116=0,"",Order!O116)</f>
        <v/>
      </c>
      <c r="K14" s="93" t="str">
        <f>IF(Order!Q116=0,"",Order!Q116)</f>
        <v/>
      </c>
    </row>
    <row r="15" spans="1:13" ht="12.75" customHeight="1" x14ac:dyDescent="0.25">
      <c r="A15" s="91" t="str">
        <f>Order!A25</f>
        <v/>
      </c>
      <c r="B15" s="92" t="str">
        <f>IF(Order!Q25=0,"",Order!O25)</f>
        <v/>
      </c>
      <c r="C15" s="93" t="str">
        <f>IF(Order!Q25=0,"",Order!Q25)</f>
        <v/>
      </c>
      <c r="D15" s="91"/>
      <c r="E15" s="91" t="str">
        <f>Order!A74</f>
        <v/>
      </c>
      <c r="F15" s="92" t="str">
        <f>IF(Order!Q74=0,"",Order!O74)</f>
        <v/>
      </c>
      <c r="G15" s="93" t="str">
        <f>IF(Order!Q74=0,"",Order!Q74)</f>
        <v/>
      </c>
      <c r="H15" s="91"/>
      <c r="I15" s="91" t="str">
        <f>Order!A117</f>
        <v>SAMTABS9FEWIFI128GB</v>
      </c>
      <c r="J15" s="92" t="str">
        <f>IF(Order!Q117=0,"",Order!O117)</f>
        <v/>
      </c>
      <c r="K15" s="93" t="str">
        <f>IF(Order!Q117=0,"",Order!Q117)</f>
        <v/>
      </c>
    </row>
    <row r="16" spans="1:13" ht="12.75" customHeight="1" x14ac:dyDescent="0.25">
      <c r="A16" s="91" t="str">
        <f>Order!A26</f>
        <v>SAMS24+BLK256</v>
      </c>
      <c r="B16" s="92" t="str">
        <f>IF(Order!Q26=0,"",Order!O26)</f>
        <v/>
      </c>
      <c r="C16" s="93" t="str">
        <f>IF(Order!Q26=0,"",Order!Q26)</f>
        <v/>
      </c>
      <c r="D16" s="91"/>
      <c r="E16" s="91" t="str">
        <f>Order!A75</f>
        <v/>
      </c>
      <c r="F16" s="92" t="str">
        <f>IF(Order!Q75=0,"",Order!O75)</f>
        <v/>
      </c>
      <c r="G16" s="93" t="str">
        <f>IF(Order!Q75=0,"",Order!Q75)</f>
        <v/>
      </c>
      <c r="H16" s="91"/>
      <c r="I16" s="91" t="str">
        <f>Order!A118</f>
        <v>SAMTABS9FEWIFI256GB</v>
      </c>
      <c r="J16" s="92" t="str">
        <f>IF(Order!Q118=0,"",Order!O118)</f>
        <v/>
      </c>
      <c r="K16" s="93" t="str">
        <f>IF(Order!Q118=0,"",Order!Q118)</f>
        <v/>
      </c>
    </row>
    <row r="17" spans="1:11" ht="12.75" customHeight="1" x14ac:dyDescent="0.25">
      <c r="A17" s="91" t="str">
        <f>Order!A27</f>
        <v>SAMS24+GRY256</v>
      </c>
      <c r="B17" s="92" t="str">
        <f>IF(Order!Q27=0,"",Order!O27)</f>
        <v/>
      </c>
      <c r="C17" s="93" t="str">
        <f>IF(Order!Q27=0,"",Order!Q27)</f>
        <v/>
      </c>
      <c r="D17" s="91"/>
      <c r="E17" s="91" t="str">
        <f>Order!A76</f>
        <v>MOTG04BLK</v>
      </c>
      <c r="F17" s="92" t="str">
        <f>IF(Order!Q76=0,"",Order!O76)</f>
        <v/>
      </c>
      <c r="G17" s="93" t="str">
        <f>IF(Order!Q76=0,"",Order!Q76)</f>
        <v/>
      </c>
      <c r="H17" s="91"/>
      <c r="I17" s="91" t="str">
        <f>Order!A119</f>
        <v>SAMTABS9FE+WIFI128GB</v>
      </c>
      <c r="J17" s="92" t="str">
        <f>IF(Order!Q119=0,"",Order!O119)</f>
        <v/>
      </c>
      <c r="K17" s="93" t="str">
        <f>IF(Order!Q119=0,"",Order!Q119)</f>
        <v/>
      </c>
    </row>
    <row r="18" spans="1:11" ht="12.75" customHeight="1" x14ac:dyDescent="0.25">
      <c r="A18" s="91" t="str">
        <f>Order!A28</f>
        <v>SAMS24+VIO256</v>
      </c>
      <c r="B18" s="92" t="str">
        <f>IF(Order!Q28=0,"",Order!O28)</f>
        <v/>
      </c>
      <c r="C18" s="93" t="str">
        <f>IF(Order!Q28=0,"",Order!Q28)</f>
        <v/>
      </c>
      <c r="D18" s="91"/>
      <c r="E18" s="91" t="str">
        <f>Order!A77</f>
        <v>MOTG04BLU</v>
      </c>
      <c r="F18" s="92" t="str">
        <f>IF(Order!Q77=0,"",Order!O77)</f>
        <v/>
      </c>
      <c r="G18" s="93" t="str">
        <f>IF(Order!Q77=0,"",Order!Q77)</f>
        <v/>
      </c>
      <c r="H18" s="91"/>
      <c r="I18" s="91" t="str">
        <f>Order!A120</f>
        <v>SAMTABS9FE+WIFI256GB</v>
      </c>
      <c r="J18" s="92" t="str">
        <f>IF(Order!Q120=0,"",Order!O120)</f>
        <v/>
      </c>
      <c r="K18" s="93" t="str">
        <f>IF(Order!Q120=0,"",Order!Q120)</f>
        <v/>
      </c>
    </row>
    <row r="19" spans="1:11" ht="12.75" customHeight="1" x14ac:dyDescent="0.25">
      <c r="A19" s="91" t="str">
        <f>Order!A29</f>
        <v>SAMS24+YEL256</v>
      </c>
      <c r="B19" s="92" t="str">
        <f>IF(Order!Q29=0,"",Order!O29)</f>
        <v/>
      </c>
      <c r="C19" s="93" t="str">
        <f>IF(Order!Q29=0,"",Order!Q29)</f>
        <v/>
      </c>
      <c r="D19" s="91"/>
      <c r="E19" s="91" t="str">
        <f>Order!A78</f>
        <v>MOTG04ORG</v>
      </c>
      <c r="F19" s="92" t="str">
        <f>IF(Order!Q78=0,"",Order!O78)</f>
        <v/>
      </c>
      <c r="G19" s="93" t="str">
        <f>IF(Order!Q78=0,"",Order!Q78)</f>
        <v/>
      </c>
      <c r="H19" s="91"/>
      <c r="I19" s="91" t="str">
        <f>Order!A121</f>
        <v>SAMTABS9WIFI128GB</v>
      </c>
      <c r="J19" s="92" t="str">
        <f>IF(Order!Q121=0,"",Order!O121)</f>
        <v/>
      </c>
      <c r="K19" s="93" t="str">
        <f>IF(Order!Q121=0,"",Order!Q121)</f>
        <v/>
      </c>
    </row>
    <row r="20" spans="1:11" ht="12.75" customHeight="1" x14ac:dyDescent="0.25">
      <c r="A20" s="91" t="str">
        <f>Order!A30</f>
        <v>SAMS24+BLK512</v>
      </c>
      <c r="B20" s="92" t="str">
        <f>IF(Order!Q30=0,"",Order!O30)</f>
        <v/>
      </c>
      <c r="C20" s="93" t="str">
        <f>IF(Order!Q30=0,"",Order!Q30)</f>
        <v/>
      </c>
      <c r="D20" s="91"/>
      <c r="E20" s="91" t="str">
        <f>Order!A79</f>
        <v>MOTG24CHAR</v>
      </c>
      <c r="F20" s="92" t="str">
        <f>IF(Order!Q79=0,"",Order!O79)</f>
        <v/>
      </c>
      <c r="G20" s="93" t="str">
        <f>IF(Order!Q79=0,"",Order!Q79)</f>
        <v/>
      </c>
      <c r="H20" s="91"/>
      <c r="I20" s="91" t="str">
        <f>Order!A122</f>
        <v>SAMTABS9WIFI256GB</v>
      </c>
      <c r="J20" s="92" t="str">
        <f>IF(Order!Q122=0,"",Order!O122)</f>
        <v/>
      </c>
      <c r="K20" s="93" t="str">
        <f>IF(Order!Q122=0,"",Order!Q122)</f>
        <v/>
      </c>
    </row>
    <row r="21" spans="1:11" ht="12.75" customHeight="1" x14ac:dyDescent="0.25">
      <c r="A21" s="91" t="str">
        <f>Order!A31</f>
        <v>SAMS24+GRY512</v>
      </c>
      <c r="B21" s="92" t="str">
        <f>IF(Order!Q31=0,"",Order!O31)</f>
        <v/>
      </c>
      <c r="C21" s="93" t="str">
        <f>IF(Order!Q31=0,"",Order!Q31)</f>
        <v/>
      </c>
      <c r="D21" s="91"/>
      <c r="E21" s="91" t="str">
        <f>Order!A80</f>
        <v>MOTG24GRN</v>
      </c>
      <c r="F21" s="92" t="str">
        <f>IF(Order!Q80=0,"",Order!O80)</f>
        <v/>
      </c>
      <c r="G21" s="93" t="str">
        <f>IF(Order!Q80=0,"",Order!Q80)</f>
        <v/>
      </c>
      <c r="H21" s="91"/>
      <c r="I21" s="91" t="str">
        <f>Order!A123</f>
        <v>SAMTABS9+WIFI256GB</v>
      </c>
      <c r="J21" s="92" t="str">
        <f>IF(Order!Q123=0,"",Order!O123)</f>
        <v/>
      </c>
      <c r="K21" s="93" t="str">
        <f>IF(Order!Q123=0,"",Order!Q123)</f>
        <v/>
      </c>
    </row>
    <row r="22" spans="1:11" ht="12.75" customHeight="1" x14ac:dyDescent="0.25">
      <c r="A22" s="91" t="str">
        <f>Order!A32</f>
        <v>SAMS24+VIO512</v>
      </c>
      <c r="B22" s="92" t="str">
        <f>IF(Order!Q32=0,"",Order!O32)</f>
        <v/>
      </c>
      <c r="C22" s="93" t="str">
        <f>IF(Order!Q32=0,"",Order!Q32)</f>
        <v/>
      </c>
      <c r="D22" s="91"/>
      <c r="E22" s="91" t="str">
        <f>Order!A81</f>
        <v>MOTG24LAV</v>
      </c>
      <c r="F22" s="92" t="str">
        <f>IF(Order!Q81=0,"",Order!O81)</f>
        <v/>
      </c>
      <c r="G22" s="93" t="str">
        <f>IF(Order!Q81=0,"",Order!Q81)</f>
        <v/>
      </c>
      <c r="H22" s="91"/>
      <c r="I22" s="91" t="str">
        <f>Order!A124</f>
        <v>SAMTABS9+WIFI512GB</v>
      </c>
      <c r="J22" s="92" t="str">
        <f>IF(Order!Q124=0,"",Order!O124)</f>
        <v/>
      </c>
      <c r="K22" s="93" t="str">
        <f>IF(Order!Q124=0,"",Order!Q124)</f>
        <v/>
      </c>
    </row>
    <row r="23" spans="1:11" ht="12.75" customHeight="1" x14ac:dyDescent="0.25">
      <c r="A23" s="91" t="str">
        <f>Order!A33</f>
        <v>SAMS24+YEL512</v>
      </c>
      <c r="B23" s="92" t="str">
        <f>IF(Order!Q33=0,"",Order!O33)</f>
        <v/>
      </c>
      <c r="C23" s="93" t="str">
        <f>IF(Order!Q33=0,"",Order!Q33)</f>
        <v/>
      </c>
      <c r="D23" s="91"/>
      <c r="E23" s="91" t="str">
        <f>Order!A82</f>
        <v>MOTG54IND</v>
      </c>
      <c r="F23" s="92" t="str">
        <f>IF(Order!Q82=0,"",Order!O82)</f>
        <v/>
      </c>
      <c r="G23" s="93" t="str">
        <f>IF(Order!Q82=0,"",Order!Q82)</f>
        <v/>
      </c>
      <c r="H23" s="91"/>
      <c r="I23" s="91">
        <f>Order!A125</f>
        <v>0</v>
      </c>
      <c r="J23" s="92" t="str">
        <f>IF(Order!Q125=0,"",Order!O125)</f>
        <v/>
      </c>
      <c r="K23" s="93" t="str">
        <f>IF(Order!Q125=0,"",Order!Q125)</f>
        <v/>
      </c>
    </row>
    <row r="24" spans="1:11" ht="12.75" customHeight="1" x14ac:dyDescent="0.25">
      <c r="A24" s="91" t="str">
        <f>Order!A34</f>
        <v/>
      </c>
      <c r="B24" s="92" t="str">
        <f>IF(Order!Q34=0,"",Order!O34)</f>
        <v/>
      </c>
      <c r="C24" s="93" t="str">
        <f>IF(Order!Q34=0,"",Order!Q34)</f>
        <v/>
      </c>
      <c r="D24" s="91"/>
      <c r="E24" s="91" t="str">
        <f>Order!A83</f>
        <v>MOTG54MID</v>
      </c>
      <c r="F24" s="92" t="str">
        <f>IF(Order!Q83=0,"",Order!O83)</f>
        <v/>
      </c>
      <c r="G24" s="93" t="str">
        <f>IF(Order!Q83=0,"",Order!Q83)</f>
        <v/>
      </c>
      <c r="H24" s="91"/>
      <c r="I24" s="91" t="str">
        <f>Order!A126</f>
        <v/>
      </c>
      <c r="J24" s="92" t="str">
        <f>IF(Order!Q126=0,"",Order!O126)</f>
        <v/>
      </c>
      <c r="K24" s="93" t="str">
        <f>IF(Order!Q126=0,"",Order!Q126)</f>
        <v/>
      </c>
    </row>
    <row r="25" spans="1:11" ht="12.75" customHeight="1" x14ac:dyDescent="0.25">
      <c r="A25" s="91" t="str">
        <f>Order!A35</f>
        <v>SAMS24UBLK256</v>
      </c>
      <c r="B25" s="92" t="str">
        <f>IF(Order!Q35=0,"",Order!O35)</f>
        <v/>
      </c>
      <c r="C25" s="93" t="str">
        <f>IF(Order!Q35=0,"",Order!Q35)</f>
        <v/>
      </c>
      <c r="D25" s="91"/>
      <c r="E25" s="91" t="str">
        <f>Order!A84</f>
        <v>MOTG84BLU</v>
      </c>
      <c r="F25" s="92" t="str">
        <f>IF(Order!Q84=0,"",Order!O84)</f>
        <v/>
      </c>
      <c r="G25" s="93" t="str">
        <f>IF(Order!Q84=0,"",Order!Q84)</f>
        <v/>
      </c>
      <c r="H25" s="91"/>
      <c r="I25" s="91" t="str">
        <f>Order!A127</f>
        <v>SAMTABA9+5G64GBGREY</v>
      </c>
      <c r="J25" s="92" t="str">
        <f>IF(Order!Q127=0,"",Order!O127)</f>
        <v/>
      </c>
      <c r="K25" s="93" t="str">
        <f>IF(Order!Q127=0,"",Order!Q127)</f>
        <v/>
      </c>
    </row>
    <row r="26" spans="1:11" ht="12.75" customHeight="1" x14ac:dyDescent="0.25">
      <c r="A26" s="91" t="str">
        <f>Order!A36</f>
        <v>SAMS24UGRY256</v>
      </c>
      <c r="B26" s="92" t="str">
        <f>IF(Order!Q36=0,"",Order!O36)</f>
        <v/>
      </c>
      <c r="C26" s="93" t="str">
        <f>IF(Order!Q36=0,"",Order!Q36)</f>
        <v/>
      </c>
      <c r="D26" s="91"/>
      <c r="E26" s="91" t="str">
        <f>Order!A85</f>
        <v>MOTG84MAG</v>
      </c>
      <c r="F26" s="92" t="str">
        <f>IF(Order!Q85=0,"",Order!O85)</f>
        <v/>
      </c>
      <c r="G26" s="93" t="str">
        <f>IF(Order!Q85=0,"",Order!Q85)</f>
        <v/>
      </c>
      <c r="H26" s="91"/>
      <c r="I26" s="91" t="str">
        <f>Order!A128</f>
        <v>SAMTABA9+5G128GBGREY</v>
      </c>
      <c r="J26" s="92" t="str">
        <f>IF(Order!Q128=0,"",Order!O128)</f>
        <v/>
      </c>
      <c r="K26" s="93" t="str">
        <f>IF(Order!Q128=0,"",Order!Q128)</f>
        <v/>
      </c>
    </row>
    <row r="27" spans="1:11" ht="12.75" customHeight="1" x14ac:dyDescent="0.25">
      <c r="A27" s="91" t="str">
        <f>Order!A37</f>
        <v>SAMS24UVIO256</v>
      </c>
      <c r="B27" s="92" t="str">
        <f>IF(Order!Q37=0,"",Order!O37)</f>
        <v/>
      </c>
      <c r="C27" s="93" t="str">
        <f>IF(Order!Q37=0,"",Order!Q37)</f>
        <v/>
      </c>
      <c r="D27" s="91"/>
      <c r="E27" s="91" t="str">
        <f>Order!A86</f>
        <v/>
      </c>
      <c r="F27" s="92" t="str">
        <f>IF(Order!Q86=0,"",Order!O86)</f>
        <v/>
      </c>
      <c r="G27" s="93" t="str">
        <f>IF(Order!Q86=0,"",Order!Q86)</f>
        <v/>
      </c>
      <c r="H27" s="91"/>
      <c r="I27" s="91" t="str">
        <f>Order!A129</f>
        <v>SAMTABS9FE5G128GB</v>
      </c>
      <c r="J27" s="92" t="str">
        <f>IF(Order!Q129=0,"",Order!O129)</f>
        <v/>
      </c>
      <c r="K27" s="93" t="str">
        <f>IF(Order!Q129=0,"",Order!Q129)</f>
        <v/>
      </c>
    </row>
    <row r="28" spans="1:11" ht="12.75" customHeight="1" x14ac:dyDescent="0.25">
      <c r="A28" s="91" t="str">
        <f>Order!A38</f>
        <v>SAMS24UYEL256</v>
      </c>
      <c r="B28" s="92" t="str">
        <f>IF(Order!Q38=0,"",Order!O38)</f>
        <v/>
      </c>
      <c r="C28" s="93" t="str">
        <f>IF(Order!Q38=0,"",Order!Q38)</f>
        <v/>
      </c>
      <c r="D28" s="91"/>
      <c r="E28" s="91" t="str">
        <f>Order!A87</f>
        <v/>
      </c>
      <c r="F28" s="92" t="str">
        <f>IF(Order!Q87=0,"",Order!O87)</f>
        <v/>
      </c>
      <c r="G28" s="93" t="str">
        <f>IF(Order!Q87=0,"",Order!Q87)</f>
        <v/>
      </c>
      <c r="H28" s="91"/>
      <c r="I28" s="91" t="str">
        <f>Order!A130</f>
        <v>SAMTABS9FE5G256GB</v>
      </c>
      <c r="J28" s="92" t="str">
        <f>IF(Order!Q130=0,"",Order!O130)</f>
        <v/>
      </c>
      <c r="K28" s="93" t="str">
        <f>IF(Order!Q130=0,"",Order!Q130)</f>
        <v/>
      </c>
    </row>
    <row r="29" spans="1:11" ht="12.75" customHeight="1" x14ac:dyDescent="0.25">
      <c r="A29" s="91" t="str">
        <f>Order!A39</f>
        <v>SAMS24UBLK512</v>
      </c>
      <c r="B29" s="92" t="str">
        <f>IF(Order!Q39=0,"",Order!O39)</f>
        <v/>
      </c>
      <c r="C29" s="93" t="str">
        <f>IF(Order!Q39=0,"",Order!Q39)</f>
        <v/>
      </c>
      <c r="D29" s="91"/>
      <c r="E29" s="91" t="str">
        <f>Order!A88</f>
        <v>NOKC02BLU</v>
      </c>
      <c r="F29" s="92" t="str">
        <f>IF(Order!Q88=0,"",Order!O88)</f>
        <v/>
      </c>
      <c r="G29" s="93" t="str">
        <f>IF(Order!Q88=0,"",Order!Q88)</f>
        <v/>
      </c>
      <c r="H29" s="91"/>
      <c r="I29" s="91" t="str">
        <f>Order!A131</f>
        <v>SAMTABS9FE+5G128GB</v>
      </c>
      <c r="J29" s="92" t="str">
        <f>IF(Order!Q131=0,"",Order!O131)</f>
        <v/>
      </c>
      <c r="K29" s="93" t="str">
        <f>IF(Order!Q131=0,"",Order!Q131)</f>
        <v/>
      </c>
    </row>
    <row r="30" spans="1:11" ht="12.75" customHeight="1" x14ac:dyDescent="0.25">
      <c r="A30" s="91" t="str">
        <f>Order!A40</f>
        <v>SAMS24UGRY512</v>
      </c>
      <c r="B30" s="92" t="str">
        <f>IF(Order!Q40=0,"",Order!O40)</f>
        <v/>
      </c>
      <c r="C30" s="93" t="str">
        <f>IF(Order!Q40=0,"",Order!Q40)</f>
        <v/>
      </c>
      <c r="D30" s="91"/>
      <c r="E30" s="91" t="str">
        <f>Order!A89</f>
        <v>NOK105BLK</v>
      </c>
      <c r="F30" s="92" t="str">
        <f>IF(Order!Q89=0,"",Order!O89)</f>
        <v/>
      </c>
      <c r="G30" s="93" t="str">
        <f>IF(Order!Q89=0,"",Order!Q89)</f>
        <v/>
      </c>
      <c r="H30" s="91"/>
      <c r="I30" s="91" t="str">
        <f>Order!A132</f>
        <v>SAMTABS9FE+5G256GB</v>
      </c>
      <c r="J30" s="92" t="str">
        <f>IF(Order!Q132=0,"",Order!O132)</f>
        <v/>
      </c>
      <c r="K30" s="93" t="str">
        <f>IF(Order!Q132=0,"",Order!Q132)</f>
        <v/>
      </c>
    </row>
    <row r="31" spans="1:11" ht="12.75" customHeight="1" x14ac:dyDescent="0.25">
      <c r="A31" s="91" t="str">
        <f>Order!A41</f>
        <v>SAMS24UVIO512</v>
      </c>
      <c r="B31" s="92" t="str">
        <f>IF(Order!Q41=0,"",Order!O41)</f>
        <v/>
      </c>
      <c r="C31" s="93" t="str">
        <f>IF(Order!Q41=0,"",Order!Q41)</f>
        <v/>
      </c>
      <c r="D31" s="91"/>
      <c r="E31" s="91" t="str">
        <f>Order!A90</f>
        <v>NOKC32GRN</v>
      </c>
      <c r="F31" s="92" t="str">
        <f>IF(Order!Q90=0,"",Order!O90)</f>
        <v/>
      </c>
      <c r="G31" s="93" t="str">
        <f>IF(Order!Q90=0,"",Order!Q90)</f>
        <v/>
      </c>
      <c r="H31" s="91"/>
      <c r="I31" s="91" t="str">
        <f>Order!A133</f>
        <v>SAMTABS95G128GB</v>
      </c>
      <c r="J31" s="92" t="str">
        <f>IF(Order!Q133=0,"",Order!O133)</f>
        <v/>
      </c>
      <c r="K31" s="93" t="str">
        <f>IF(Order!Q133=0,"",Order!Q133)</f>
        <v/>
      </c>
    </row>
    <row r="32" spans="1:11" ht="12.75" customHeight="1" x14ac:dyDescent="0.25">
      <c r="A32" s="91" t="str">
        <f>Order!A42</f>
        <v>SAMS24UYEL512</v>
      </c>
      <c r="B32" s="92" t="str">
        <f>IF(Order!Q42=0,"",Order!O42)</f>
        <v/>
      </c>
      <c r="C32" s="93" t="str">
        <f>IF(Order!Q42=0,"",Order!Q42)</f>
        <v/>
      </c>
      <c r="D32" s="91"/>
      <c r="E32" s="91" t="str">
        <f>Order!A91</f>
        <v>NOKC32PNK</v>
      </c>
      <c r="F32" s="92" t="str">
        <f>IF(Order!Q91=0,"",Order!O91)</f>
        <v/>
      </c>
      <c r="G32" s="93" t="str">
        <f>IF(Order!Q91=0,"",Order!Q91)</f>
        <v/>
      </c>
      <c r="H32" s="91"/>
      <c r="I32" s="91" t="str">
        <f>Order!A134</f>
        <v>SAMTABS95G256GB</v>
      </c>
      <c r="J32" s="92" t="str">
        <f>IF(Order!Q134=0,"",Order!O134)</f>
        <v/>
      </c>
      <c r="K32" s="93" t="str">
        <f>IF(Order!Q134=0,"",Order!Q134)</f>
        <v/>
      </c>
    </row>
    <row r="33" spans="1:12" ht="12.75" customHeight="1" x14ac:dyDescent="0.25">
      <c r="A33" s="91" t="str">
        <f>Order!A43</f>
        <v>SAMS24UBLK1TB</v>
      </c>
      <c r="B33" s="92" t="str">
        <f>IF(Order!Q43=0,"",Order!O43)</f>
        <v/>
      </c>
      <c r="C33" s="93" t="str">
        <f>IF(Order!Q43=0,"",Order!Q43)</f>
        <v/>
      </c>
      <c r="D33" s="91"/>
      <c r="E33" s="91">
        <f>Order!A92</f>
        <v>0</v>
      </c>
      <c r="F33" s="92" t="str">
        <f>IF(Order!Q92=0,"",Order!O92)</f>
        <v/>
      </c>
      <c r="G33" s="93" t="str">
        <f>IF(Order!Q92=0,"",Order!Q92)</f>
        <v/>
      </c>
      <c r="H33" s="91"/>
      <c r="I33" s="91" t="str">
        <f>Order!A135</f>
        <v>SAMTABS9+5G256GB</v>
      </c>
      <c r="J33" s="92" t="str">
        <f>IF(Order!Q135=0,"",Order!O135)</f>
        <v/>
      </c>
      <c r="K33" s="93" t="str">
        <f>IF(Order!Q135=0,"",Order!Q135)</f>
        <v/>
      </c>
    </row>
    <row r="34" spans="1:12" ht="12.75" customHeight="1" x14ac:dyDescent="0.25">
      <c r="A34" s="91" t="str">
        <f>Order!A44</f>
        <v>SAMS24UGRY1TB</v>
      </c>
      <c r="B34" s="92" t="str">
        <f>IF(Order!Q44=0,"",Order!O44)</f>
        <v/>
      </c>
      <c r="C34" s="93" t="str">
        <f>IF(Order!Q44=0,"",Order!Q44)</f>
        <v/>
      </c>
      <c r="D34" s="91"/>
      <c r="E34" s="91" t="str">
        <f>Order!A93</f>
        <v/>
      </c>
      <c r="F34" s="92" t="str">
        <f>IF(Order!Q93=0,"",Order!O93)</f>
        <v/>
      </c>
      <c r="G34" s="93" t="str">
        <f>IF(Order!Q93=0,"",Order!Q93)</f>
        <v/>
      </c>
      <c r="H34" s="91"/>
      <c r="I34" s="91" t="str">
        <f>Order!A136</f>
        <v>SAMTABS9+5G512GB</v>
      </c>
      <c r="J34" s="92" t="str">
        <f>IF(Order!Q136=0,"",Order!O136)</f>
        <v/>
      </c>
      <c r="K34" s="93" t="str">
        <f>IF(Order!Q136=0,"",Order!Q136)</f>
        <v/>
      </c>
    </row>
    <row r="35" spans="1:12" ht="12.75" customHeight="1" x14ac:dyDescent="0.25">
      <c r="A35" s="91" t="str">
        <f>Order!A45</f>
        <v>SAMS24UVIO1TB</v>
      </c>
      <c r="B35" s="92" t="str">
        <f>IF(Order!Q45=0,"",Order!O45)</f>
        <v/>
      </c>
      <c r="C35" s="93" t="str">
        <f>IF(Order!Q45=0,"",Order!Q45)</f>
        <v/>
      </c>
      <c r="D35" s="91"/>
      <c r="E35" s="91" t="str">
        <f>Order!A94</f>
        <v>ASPF48BLK</v>
      </c>
      <c r="F35" s="92" t="str">
        <f>IF(Order!Q94=0,"",Order!O94)</f>
        <v/>
      </c>
      <c r="G35" s="93" t="str">
        <f>IF(Order!Q94=0,"",Order!Q94)</f>
        <v/>
      </c>
      <c r="H35" s="91"/>
      <c r="I35" s="91" t="str">
        <f>Order!A137</f>
        <v/>
      </c>
      <c r="J35" s="92" t="str">
        <f>IF(Order!Q137=0,"",Order!O137)</f>
        <v/>
      </c>
      <c r="K35" s="93" t="str">
        <f>IF(Order!Q137=0,"",Order!Q137)</f>
        <v/>
      </c>
    </row>
    <row r="36" spans="1:12" ht="12.75" customHeight="1" x14ac:dyDescent="0.25">
      <c r="A36" s="91" t="str">
        <f>Order!A46</f>
        <v>SAMS24UYEL1TB</v>
      </c>
      <c r="B36" s="92" t="str">
        <f>IF(Order!Q46=0,"",Order!O46)</f>
        <v/>
      </c>
      <c r="C36" s="93" t="str">
        <f>IF(Order!Q46=0,"",Order!Q46)</f>
        <v/>
      </c>
      <c r="D36" s="91"/>
      <c r="E36" s="91" t="str">
        <f>Order!A95</f>
        <v>ASPF50BLK</v>
      </c>
      <c r="F36" s="92" t="str">
        <f>IF(Order!Q95=0,"",Order!O95)</f>
        <v/>
      </c>
      <c r="G36" s="93" t="str">
        <f>IF(Order!Q95=0,"",Order!Q95)</f>
        <v/>
      </c>
      <c r="H36" s="91"/>
      <c r="I36" s="91" t="str">
        <f>Order!A138</f>
        <v/>
      </c>
      <c r="J36" s="92" t="str">
        <f>IF(Order!Q138=0,"",Order!O138)</f>
        <v/>
      </c>
      <c r="K36" s="93" t="str">
        <f>IF(Order!Q138=0,"",Order!Q138)</f>
        <v/>
      </c>
    </row>
    <row r="37" spans="1:12" ht="12.75" customHeight="1" x14ac:dyDescent="0.25">
      <c r="A37" s="91" t="str">
        <f>Order!A47</f>
        <v/>
      </c>
      <c r="B37" s="92" t="str">
        <f>IF(Order!Q47=0,"",Order!O47)</f>
        <v/>
      </c>
      <c r="C37" s="93" t="str">
        <f>IF(Order!Q47=0,"",Order!Q47)</f>
        <v/>
      </c>
      <c r="D37" s="91"/>
      <c r="E37" s="91" t="str">
        <f>Order!A96</f>
        <v>ASPAS5BLK</v>
      </c>
      <c r="F37" s="92" t="str">
        <f>IF(Order!Q96=0,"",Order!O96)</f>
        <v/>
      </c>
      <c r="G37" s="93" t="str">
        <f>IF(Order!Q96=0,"",Order!Q96)</f>
        <v/>
      </c>
      <c r="H37" s="91"/>
      <c r="I37" s="91" t="str">
        <f>Order!A139</f>
        <v>ALCTAB9032XBLK</v>
      </c>
      <c r="J37" s="92" t="str">
        <f>IF(Order!Q139=0,"",Order!O139)</f>
        <v/>
      </c>
      <c r="K37" s="93" t="str">
        <f>IF(Order!Q139=0,"",Order!Q139)</f>
        <v/>
      </c>
    </row>
    <row r="38" spans="1:12" ht="12.75" customHeight="1" x14ac:dyDescent="0.25">
      <c r="A38" s="91" t="str">
        <f>Order!A48</f>
        <v>SAMS23FE128GRA</v>
      </c>
      <c r="B38" s="92" t="str">
        <f>IF(Order!Q48=0,"",Order!O48)</f>
        <v/>
      </c>
      <c r="C38" s="93" t="str">
        <f>IF(Order!Q48=0,"",Order!Q48)</f>
        <v/>
      </c>
      <c r="D38" s="91"/>
      <c r="E38" s="91" t="str">
        <f>Order!A97</f>
        <v>ASPR40BLK</v>
      </c>
      <c r="F38" s="92" t="str">
        <f>IF(Order!Q97=0,"",Order!O97)</f>
        <v/>
      </c>
      <c r="G38" s="93" t="str">
        <f>IF(Order!Q97=0,"",Order!Q97)</f>
        <v/>
      </c>
      <c r="H38" s="91"/>
      <c r="I38" s="91" t="str">
        <f>Order!A140</f>
        <v/>
      </c>
      <c r="J38" s="92" t="str">
        <f>IF(Order!Q140=0,"",Order!O140)</f>
        <v/>
      </c>
      <c r="K38" s="93" t="str">
        <f>IF(Order!Q140=0,"",Order!Q140)</f>
        <v/>
      </c>
    </row>
    <row r="39" spans="1:12" ht="12.75" customHeight="1" x14ac:dyDescent="0.25">
      <c r="A39" s="91" t="str">
        <f>Order!A49</f>
        <v>SAMS23FE128PUR</v>
      </c>
      <c r="B39" s="92" t="str">
        <f>IF(Order!Q49=0,"",Order!O49)</f>
        <v/>
      </c>
      <c r="C39" s="93" t="str">
        <f>IF(Order!Q49=0,"",Order!Q49)</f>
        <v/>
      </c>
      <c r="D39" s="91"/>
      <c r="E39" s="91" t="str">
        <f>Order!A98</f>
        <v>ASPAS8</v>
      </c>
      <c r="F39" s="92" t="str">
        <f>IF(Order!Q98=0,"",Order!O98)</f>
        <v/>
      </c>
      <c r="G39" s="93" t="str">
        <f>IF(Order!Q98=0,"",Order!Q98)</f>
        <v/>
      </c>
      <c r="H39" s="91"/>
      <c r="I39" s="91" t="str">
        <f>Order!A141</f>
        <v/>
      </c>
      <c r="J39" s="92" t="str">
        <f>IF(Order!Q141=0,"",Order!O141)</f>
        <v/>
      </c>
      <c r="K39" s="93" t="str">
        <f>IF(Order!Q141=0,"",Order!Q141)</f>
        <v/>
      </c>
    </row>
    <row r="40" spans="1:12" ht="12.75" customHeight="1" x14ac:dyDescent="0.25">
      <c r="A40" s="91" t="str">
        <f>Order!A50</f>
        <v>SAMS23FE128CRM</v>
      </c>
      <c r="B40" s="92" t="str">
        <f>IF(Order!Q50=0,"",Order!O50)</f>
        <v/>
      </c>
      <c r="C40" s="93" t="str">
        <f>IF(Order!Q50=0,"",Order!Q50)</f>
        <v/>
      </c>
      <c r="D40" s="91"/>
      <c r="E40" s="91" t="str">
        <f>Order!A99</f>
        <v>ASPAS9</v>
      </c>
      <c r="F40" s="92" t="str">
        <f>IF(Order!Q99=0,"",Order!O99)</f>
        <v/>
      </c>
      <c r="G40" s="93" t="str">
        <f>IF(Order!Q99=0,"",Order!Q99)</f>
        <v/>
      </c>
      <c r="H40" s="91"/>
      <c r="I40" s="91" t="str">
        <f>Order!A142</f>
        <v/>
      </c>
      <c r="J40" s="92" t="str">
        <f>IF(Order!Q142=0,"",Order!O142)</f>
        <v/>
      </c>
      <c r="K40" s="93" t="str">
        <f>IF(Order!Q142=0,"",Order!Q142)</f>
        <v/>
      </c>
    </row>
    <row r="41" spans="1:12" ht="12.75" customHeight="1" x14ac:dyDescent="0.25">
      <c r="A41" s="91" t="str">
        <f>Order!A51</f>
        <v>SAMS23FE128MNT</v>
      </c>
      <c r="B41" s="92" t="str">
        <f>IF(Order!Q51=0,"",Order!O51)</f>
        <v/>
      </c>
      <c r="C41" s="93" t="str">
        <f>IF(Order!Q51=0,"",Order!Q51)</f>
        <v/>
      </c>
      <c r="D41" s="91"/>
      <c r="E41" s="91" t="str">
        <f>Order!A100</f>
        <v>ASPR10BLK</v>
      </c>
      <c r="F41" s="92" t="str">
        <f>IF(Order!Q100=0,"",Order!O100)</f>
        <v/>
      </c>
      <c r="G41" s="93" t="str">
        <f>IF(Order!Q100=0,"",Order!Q100)</f>
        <v/>
      </c>
      <c r="H41" s="91"/>
      <c r="I41" s="91" t="str">
        <f>Order!A143</f>
        <v/>
      </c>
      <c r="J41" s="92" t="str">
        <f>IF(Order!Q143=0,"",Order!O143)</f>
        <v/>
      </c>
      <c r="K41" s="93" t="str">
        <f>IF(Order!Q143=0,"",Order!Q143)</f>
        <v/>
      </c>
    </row>
    <row r="42" spans="1:12" ht="12.75" customHeight="1" x14ac:dyDescent="0.25">
      <c r="A42" s="91" t="str">
        <f>Order!A52</f>
        <v>SAMS23FE256GRA</v>
      </c>
      <c r="B42" s="92" t="str">
        <f>IF(Order!Q52=0,"",Order!O52)</f>
        <v/>
      </c>
      <c r="C42" s="93" t="str">
        <f>IF(Order!Q52=0,"",Order!Q52)</f>
        <v/>
      </c>
      <c r="D42" s="91"/>
      <c r="E42" s="91" t="str">
        <f>Order!A101</f>
        <v/>
      </c>
      <c r="F42" s="92" t="str">
        <f>IF(Order!Q101=0,"",Order!O101)</f>
        <v/>
      </c>
      <c r="G42" s="93" t="str">
        <f>IF(Order!Q101=0,"",Order!Q101)</f>
        <v/>
      </c>
      <c r="H42" s="91"/>
      <c r="I42" s="91" t="str">
        <f>Order!A144</f>
        <v>SAMWAT5PROBLK</v>
      </c>
      <c r="J42" s="92" t="str">
        <f>IF(Order!Q144=0,"",Order!O144)</f>
        <v/>
      </c>
      <c r="K42" s="93" t="str">
        <f>IF(Order!Q144=0,"",Order!Q144)</f>
        <v/>
      </c>
    </row>
    <row r="43" spans="1:12" ht="12.75" customHeight="1" x14ac:dyDescent="0.25">
      <c r="A43" s="91" t="str">
        <f>Order!A53</f>
        <v>SAMS23FE256PUR</v>
      </c>
      <c r="B43" s="92" t="str">
        <f>IF(Order!Q53=0,"",Order!O53)</f>
        <v/>
      </c>
      <c r="C43" s="93" t="str">
        <f>IF(Order!Q53=0,"",Order!Q53)</f>
        <v/>
      </c>
      <c r="D43" s="91"/>
      <c r="E43" s="91" t="str">
        <f>Order!A102</f>
        <v/>
      </c>
      <c r="F43" s="92" t="str">
        <f>IF(Order!Q102=0,"",Order!O102)</f>
        <v/>
      </c>
      <c r="G43" s="93" t="str">
        <f>IF(Order!Q102=0,"",Order!Q102)</f>
        <v/>
      </c>
      <c r="H43" s="91"/>
      <c r="I43" s="91" t="str">
        <f>Order!A145</f>
        <v>SAMWAT5PROGRY</v>
      </c>
      <c r="J43" s="92" t="str">
        <f>IF(Order!Q145=0,"",Order!O145)</f>
        <v/>
      </c>
      <c r="K43" s="93" t="str">
        <f>IF(Order!Q145=0,"",Order!Q145)</f>
        <v/>
      </c>
    </row>
    <row r="44" spans="1:12" ht="12.75" customHeight="1" x14ac:dyDescent="0.25">
      <c r="A44" s="91" t="str">
        <f>Order!A54</f>
        <v>SAMS23FE256CRM</v>
      </c>
      <c r="B44" s="92" t="str">
        <f>IF(Order!Q54=0,"",Order!O54)</f>
        <v/>
      </c>
      <c r="C44" s="93" t="str">
        <f>IF(Order!Q54=0,"",Order!Q54)</f>
        <v/>
      </c>
      <c r="D44" s="91"/>
      <c r="E44" s="91" t="str">
        <f>Order!A103</f>
        <v>VIVY52BLK</v>
      </c>
      <c r="F44" s="92" t="str">
        <f>IF(Order!Q103=0,"",Order!O103)</f>
        <v/>
      </c>
      <c r="G44" s="93" t="str">
        <f>IF(Order!Q103=0,"",Order!Q103)</f>
        <v/>
      </c>
      <c r="H44" s="91"/>
      <c r="I44" s="91" t="str">
        <f>Order!A146</f>
        <v/>
      </c>
      <c r="J44" s="92" t="str">
        <f>IF(Order!Q146=0,"",Order!O146)</f>
        <v/>
      </c>
      <c r="K44" s="93" t="str">
        <f>IF(Order!Q146=0,"",Order!Q146)</f>
        <v/>
      </c>
    </row>
    <row r="45" spans="1:12" ht="12.75" customHeight="1" x14ac:dyDescent="0.25">
      <c r="A45" s="91" t="str">
        <f>Order!A55</f>
        <v>SAMS23FE256MNT</v>
      </c>
      <c r="B45" s="92" t="str">
        <f>IF(Order!Q55=0,"",Order!O55)</f>
        <v/>
      </c>
      <c r="C45" s="93" t="str">
        <f>IF(Order!Q55=0,"",Order!Q55)</f>
        <v/>
      </c>
      <c r="D45" s="91"/>
      <c r="E45" s="91" t="str">
        <f>Order!A104</f>
        <v/>
      </c>
      <c r="F45" s="92" t="str">
        <f>IF(Order!Q104=0,"",Order!O104)</f>
        <v/>
      </c>
      <c r="G45" s="93" t="str">
        <f>IF(Order!Q104=0,"",Order!Q104)</f>
        <v/>
      </c>
      <c r="H45" s="91"/>
      <c r="I45" s="91" t="str">
        <f>Order!A147</f>
        <v/>
      </c>
      <c r="J45" s="92" t="str">
        <f>IF(Order!Q147=0,"",Order!O147)</f>
        <v/>
      </c>
      <c r="K45" s="93" t="str">
        <f>IF(Order!Q147=0,"",Order!Q147)</f>
        <v/>
      </c>
    </row>
    <row r="46" spans="1:12" ht="12.75" customHeight="1" x14ac:dyDescent="0.25">
      <c r="A46" s="91" t="str">
        <f>Order!A56</f>
        <v/>
      </c>
      <c r="B46" s="92" t="str">
        <f>IF(Order!Q56=0,"",Order!O56)</f>
        <v/>
      </c>
      <c r="C46" s="93" t="str">
        <f>IF(Order!Q56=0,"",Order!Q56)</f>
        <v/>
      </c>
      <c r="D46" s="91"/>
      <c r="E46" s="91" t="str">
        <f>Order!A105</f>
        <v/>
      </c>
      <c r="F46" s="92" t="str">
        <f>IF(Order!Q105=0,"",Order!O105)</f>
        <v/>
      </c>
      <c r="G46" s="93" t="str">
        <f>IF(Order!Q105=0,"",Order!Q105)</f>
        <v/>
      </c>
      <c r="H46" s="91"/>
      <c r="I46" s="91" t="str">
        <f>Order!A148</f>
        <v>TICTOCBLK</v>
      </c>
      <c r="J46" s="92" t="str">
        <f>IF(Order!Q148=0,"",Order!O148)</f>
        <v/>
      </c>
      <c r="K46" s="93" t="str">
        <f>IF(Order!Q148=0,"",Order!Q148)</f>
        <v/>
      </c>
    </row>
    <row r="47" spans="1:12" ht="12.75" customHeight="1" x14ac:dyDescent="0.25">
      <c r="A47" s="91" t="str">
        <f>Order!A57</f>
        <v>SAMA05SBLK</v>
      </c>
      <c r="B47" s="92" t="str">
        <f>IF(Order!Q57=0,"",Order!O57)</f>
        <v/>
      </c>
      <c r="C47" s="93" t="str">
        <f>IF(Order!Q57=0,"",Order!Q57)</f>
        <v/>
      </c>
      <c r="D47" s="91"/>
      <c r="E47" s="91" t="str">
        <f>Order!A106</f>
        <v>KONU6BLK</v>
      </c>
      <c r="F47" s="92" t="str">
        <f>IF(Order!Q106=0,"",Order!O106)</f>
        <v/>
      </c>
      <c r="G47" s="93" t="str">
        <f>IF(Order!Q106=0,"",Order!Q106)</f>
        <v/>
      </c>
      <c r="H47" s="91"/>
      <c r="I47" s="91" t="str">
        <f>Order!A149</f>
        <v>TICTOCBLU</v>
      </c>
      <c r="J47" s="92" t="str">
        <f>IF(Order!Q149=0,"",Order!O149)</f>
        <v/>
      </c>
      <c r="K47" s="93" t="str">
        <f>IF(Order!Q149=0,"",Order!Q149)</f>
        <v/>
      </c>
    </row>
    <row r="48" spans="1:12" ht="12.75" customHeight="1" x14ac:dyDescent="0.25">
      <c r="A48" s="91" t="str">
        <f>Order!A58</f>
        <v>SAMA34BLK</v>
      </c>
      <c r="B48" s="92" t="str">
        <f>IF(Order!Q58=0,"",Order!O58)</f>
        <v/>
      </c>
      <c r="C48" s="93" t="str">
        <f>IF(Order!Q58=0,"",Order!Q58)</f>
        <v/>
      </c>
      <c r="D48" s="91"/>
      <c r="E48" s="91" t="str">
        <f>Order!A107</f>
        <v/>
      </c>
      <c r="F48" s="92" t="str">
        <f>IF(Order!Q107=0,"",Order!O107)</f>
        <v/>
      </c>
      <c r="G48" s="93" t="str">
        <f>IF(Order!Q107=0,"",Order!Q107)</f>
        <v/>
      </c>
      <c r="H48" s="98"/>
      <c r="I48" s="91" t="str">
        <f>Order!A150</f>
        <v>TICTOCPNK</v>
      </c>
      <c r="J48" s="92" t="str">
        <f>IF(Order!Q150=0,"",Order!O150)</f>
        <v/>
      </c>
      <c r="K48" s="93" t="str">
        <f>IF(Order!Q150=0,"",Order!Q150)</f>
        <v/>
      </c>
      <c r="L48" s="88"/>
    </row>
    <row r="49" spans="1:11" ht="12.75" customHeight="1" x14ac:dyDescent="0.25">
      <c r="A49" s="91" t="str">
        <f>Order!A59</f>
        <v>SAMA155GBLK</v>
      </c>
      <c r="B49" s="92" t="str">
        <f>IF(Order!Q59=0,"",Order!O59)</f>
        <v/>
      </c>
      <c r="C49" s="93" t="str">
        <f>IF(Order!Q59=0,"",Order!Q59)</f>
        <v/>
      </c>
      <c r="D49" s="91"/>
      <c r="F49" s="92"/>
      <c r="H49" s="91"/>
      <c r="I49" s="91"/>
      <c r="J49" s="92"/>
      <c r="K49" s="93"/>
    </row>
    <row r="50" spans="1:11" ht="12.75" customHeight="1" x14ac:dyDescent="0.25">
      <c r="A50" s="91" t="str">
        <f>Order!A60</f>
        <v>SAMA255GBLK</v>
      </c>
      <c r="B50" s="92" t="str">
        <f>IF(Order!Q60=0,"",Order!O60)</f>
        <v/>
      </c>
      <c r="C50" s="93" t="str">
        <f>IF(Order!Q60=0,"",Order!Q60)</f>
        <v/>
      </c>
      <c r="D50" s="91"/>
      <c r="F50" s="92"/>
      <c r="H50" s="91"/>
      <c r="I50" s="91"/>
      <c r="J50" s="92"/>
      <c r="K50" s="93"/>
    </row>
    <row r="51" spans="1:11" ht="12.75" customHeight="1" x14ac:dyDescent="0.25">
      <c r="A51" s="91" t="str">
        <f>Order!A61</f>
        <v>SAMA355GNAVY</v>
      </c>
      <c r="B51" s="92" t="str">
        <f>IF(Order!Q61=0,"",Order!O61)</f>
        <v/>
      </c>
      <c r="C51" s="93" t="str">
        <f>IF(Order!Q61=0,"",Order!Q61)</f>
        <v/>
      </c>
      <c r="D51" s="91"/>
      <c r="F51" s="92"/>
      <c r="H51" s="91"/>
      <c r="I51" s="91"/>
      <c r="J51" s="92"/>
      <c r="K51" s="93"/>
    </row>
    <row r="52" spans="1:11" ht="12.75" customHeight="1" x14ac:dyDescent="0.25">
      <c r="A52" s="91" t="str">
        <f>Order!A62</f>
        <v>SAMA355GICE</v>
      </c>
      <c r="B52" s="92" t="str">
        <f>IF(Order!Q62=0,"",Order!O62)</f>
        <v/>
      </c>
      <c r="C52" s="93" t="str">
        <f>IF(Order!Q62=0,"",Order!Q62)</f>
        <v/>
      </c>
      <c r="D52" s="91"/>
      <c r="F52" s="92"/>
      <c r="H52" s="91"/>
      <c r="I52" s="91"/>
      <c r="J52" s="92"/>
      <c r="K52" s="93"/>
    </row>
    <row r="53" spans="1:11" ht="12.75" customHeight="1" x14ac:dyDescent="0.25">
      <c r="A53" s="91" t="str">
        <f>Order!A63</f>
        <v>SAMA555GNAVY</v>
      </c>
      <c r="B53" s="92" t="str">
        <f>IF(Order!Q63=0,"",Order!O63)</f>
        <v/>
      </c>
      <c r="C53" s="93" t="str">
        <f>IF(Order!Q63=0,"",Order!Q63)</f>
        <v/>
      </c>
      <c r="D53" s="91"/>
      <c r="H53" s="91"/>
      <c r="I53" s="91"/>
      <c r="J53" s="92"/>
      <c r="K53" s="93"/>
    </row>
    <row r="54" spans="1:11" ht="12.75" customHeight="1" x14ac:dyDescent="0.25">
      <c r="A54" s="91" t="str">
        <f>Order!A64</f>
        <v>SAMA555GLILAC</v>
      </c>
      <c r="B54" s="92" t="str">
        <f>IF(Order!Q64=0,"",Order!O64)</f>
        <v/>
      </c>
      <c r="C54" s="93" t="str">
        <f>IF(Order!Q64=0,"",Order!Q64)</f>
        <v/>
      </c>
      <c r="D54" s="98"/>
      <c r="H54" s="91"/>
      <c r="I54" s="91"/>
      <c r="J54" s="92"/>
      <c r="K54" s="93"/>
    </row>
    <row r="55" spans="1:11" ht="12.75" customHeight="1" x14ac:dyDescent="0.25">
      <c r="D55" s="91"/>
      <c r="H55" s="91"/>
      <c r="I55" s="91"/>
      <c r="J55" s="92"/>
      <c r="K55" s="93"/>
    </row>
    <row r="56" spans="1:11" ht="12.75" customHeight="1" x14ac:dyDescent="0.25">
      <c r="D56" s="91"/>
      <c r="H56" s="91"/>
      <c r="I56" s="91"/>
      <c r="J56" s="92"/>
      <c r="K56" s="93"/>
    </row>
    <row r="57" spans="1:11" ht="12.75" customHeight="1" x14ac:dyDescent="0.25">
      <c r="D57" s="91"/>
      <c r="H57" s="91"/>
      <c r="I57" s="91"/>
      <c r="J57" s="92"/>
      <c r="K57" s="93"/>
    </row>
    <row r="58" spans="1:11" ht="12.75" customHeight="1" x14ac:dyDescent="0.25">
      <c r="D58" s="91"/>
      <c r="H58" s="91"/>
      <c r="I58" s="91"/>
      <c r="J58" s="92"/>
      <c r="K58" s="93"/>
    </row>
    <row r="59" spans="1:11" ht="12.75" customHeight="1" x14ac:dyDescent="0.25">
      <c r="D59" s="91"/>
      <c r="H59" s="91"/>
      <c r="I59" s="91"/>
      <c r="J59" s="92"/>
      <c r="K59" s="93"/>
    </row>
    <row r="60" spans="1:11" ht="12.75" customHeight="1" x14ac:dyDescent="0.25">
      <c r="D60" s="91"/>
      <c r="H60" s="91"/>
      <c r="I60" s="91"/>
      <c r="J60" s="92"/>
      <c r="K60" s="93"/>
    </row>
    <row r="61" spans="1:11" ht="12.75" customHeight="1" x14ac:dyDescent="0.25">
      <c r="D61" s="91"/>
      <c r="H61" s="91"/>
      <c r="I61" s="91"/>
      <c r="J61" s="92"/>
      <c r="K61" s="93"/>
    </row>
    <row r="62" spans="1:11" ht="12.75" customHeight="1" x14ac:dyDescent="0.25">
      <c r="D62" s="91"/>
      <c r="H62" s="91"/>
      <c r="I62" s="91"/>
      <c r="J62" s="92"/>
      <c r="K62" s="93"/>
    </row>
    <row r="63" spans="1:11" ht="12.75" customHeight="1" x14ac:dyDescent="0.25">
      <c r="D63" s="91"/>
      <c r="H63" s="91"/>
      <c r="I63" s="91"/>
      <c r="J63" s="92"/>
      <c r="K63" s="93"/>
    </row>
    <row r="64" spans="1:11" ht="12.75" customHeight="1" x14ac:dyDescent="0.25">
      <c r="D64" s="91"/>
      <c r="H64" s="91"/>
      <c r="I64" s="91"/>
      <c r="J64" s="92"/>
      <c r="K64" s="93"/>
    </row>
    <row r="65" spans="4:11" ht="12.75" customHeight="1" x14ac:dyDescent="0.25">
      <c r="D65" s="91"/>
      <c r="H65" s="91"/>
      <c r="I65" s="91"/>
      <c r="J65" s="92"/>
      <c r="K65" s="93"/>
    </row>
    <row r="66" spans="4:11" ht="12.75" customHeight="1" x14ac:dyDescent="0.25">
      <c r="D66" s="91"/>
      <c r="H66" s="91"/>
      <c r="I66" s="91"/>
      <c r="J66" s="92"/>
      <c r="K66" s="93"/>
    </row>
    <row r="67" spans="4:11" ht="12.75" customHeight="1" x14ac:dyDescent="0.25">
      <c r="D67" s="91"/>
      <c r="H67" s="91"/>
      <c r="I67" s="91"/>
      <c r="J67" s="92"/>
      <c r="K67" s="93"/>
    </row>
    <row r="68" spans="4:11" ht="12.75" customHeight="1" x14ac:dyDescent="0.25">
      <c r="D68" s="91"/>
      <c r="H68" s="91"/>
      <c r="I68" s="91"/>
      <c r="J68" s="92"/>
      <c r="K68" s="93"/>
    </row>
    <row r="69" spans="4:11" ht="12.75" customHeight="1" x14ac:dyDescent="0.25">
      <c r="D69" s="91"/>
      <c r="H69" s="91"/>
      <c r="I69" s="91"/>
      <c r="J69" s="92"/>
      <c r="K69" s="93"/>
    </row>
    <row r="70" spans="4:11" ht="12.75" customHeight="1" x14ac:dyDescent="0.25">
      <c r="D70" s="91"/>
      <c r="H70" s="91"/>
      <c r="I70" s="91"/>
      <c r="J70" s="92"/>
      <c r="K70" s="93"/>
    </row>
    <row r="71" spans="4:11" ht="12.75" customHeight="1" x14ac:dyDescent="0.25">
      <c r="D71" s="91"/>
      <c r="H71" s="91"/>
      <c r="I71" s="91"/>
      <c r="J71" s="92"/>
      <c r="K71" s="93"/>
    </row>
    <row r="72" spans="4:11" ht="12.75" customHeight="1" x14ac:dyDescent="0.25">
      <c r="D72" s="91"/>
      <c r="H72" s="91"/>
      <c r="I72" s="91"/>
      <c r="J72" s="92"/>
      <c r="K72" s="93"/>
    </row>
    <row r="73" spans="4:11" ht="12.75" customHeight="1" x14ac:dyDescent="0.25">
      <c r="D73" s="91"/>
      <c r="H73" s="91"/>
      <c r="I73" s="91"/>
      <c r="J73" s="92"/>
      <c r="K73" s="93"/>
    </row>
    <row r="74" spans="4:11" ht="12.75" customHeight="1" x14ac:dyDescent="0.25">
      <c r="D74" s="91"/>
      <c r="H74" s="91"/>
      <c r="I74" s="91"/>
      <c r="J74" s="92"/>
      <c r="K74" s="93"/>
    </row>
    <row r="75" spans="4:11" ht="12.75" customHeight="1" x14ac:dyDescent="0.25">
      <c r="D75" s="91"/>
      <c r="H75" s="91"/>
      <c r="I75" s="91"/>
      <c r="J75" s="92"/>
      <c r="K75" s="93"/>
    </row>
    <row r="76" spans="4:11" ht="12.75" customHeight="1" x14ac:dyDescent="0.25">
      <c r="D76" s="91"/>
      <c r="H76" s="91"/>
      <c r="I76" s="91"/>
      <c r="J76" s="92"/>
      <c r="K76" s="93"/>
    </row>
    <row r="77" spans="4:11" ht="12.75" customHeight="1" x14ac:dyDescent="0.25">
      <c r="D77" s="91"/>
      <c r="H77" s="91"/>
      <c r="I77" s="91"/>
      <c r="J77" s="92"/>
      <c r="K77" s="93"/>
    </row>
    <row r="78" spans="4:11" ht="12.75" customHeight="1" x14ac:dyDescent="0.25">
      <c r="D78" s="91"/>
      <c r="H78" s="91"/>
      <c r="I78" s="91"/>
      <c r="J78" s="92"/>
      <c r="K78" s="93"/>
    </row>
    <row r="79" spans="4:11" ht="12.75" customHeight="1" x14ac:dyDescent="0.25">
      <c r="D79" s="91"/>
      <c r="H79" s="91"/>
      <c r="I79" s="91"/>
      <c r="J79" s="92"/>
      <c r="K79" s="93"/>
    </row>
    <row r="80" spans="4:11" ht="12.75" customHeight="1" x14ac:dyDescent="0.25">
      <c r="D80" s="91"/>
      <c r="H80" s="91"/>
      <c r="I80" s="91"/>
      <c r="J80" s="92"/>
      <c r="K80" s="93"/>
    </row>
    <row r="81" spans="1:11" ht="12.75" customHeight="1" x14ac:dyDescent="0.25">
      <c r="D81" s="91"/>
      <c r="H81" s="91"/>
      <c r="I81" s="91"/>
      <c r="J81" s="92"/>
      <c r="K81" s="93"/>
    </row>
    <row r="82" spans="1:11" ht="12.75" customHeight="1" x14ac:dyDescent="0.25">
      <c r="D82" s="91"/>
      <c r="H82" s="91"/>
      <c r="I82" s="91"/>
      <c r="J82" s="92"/>
      <c r="K82" s="93"/>
    </row>
    <row r="83" spans="1:11" ht="12.75" customHeight="1" x14ac:dyDescent="0.25">
      <c r="D83" s="91"/>
      <c r="H83" s="91"/>
      <c r="I83" s="91"/>
      <c r="J83" s="92"/>
      <c r="K83" s="93"/>
    </row>
    <row r="84" spans="1:11" ht="12.75" customHeight="1" x14ac:dyDescent="0.25">
      <c r="D84" s="91"/>
      <c r="H84" s="91"/>
      <c r="I84" s="91"/>
      <c r="J84" s="92"/>
      <c r="K84" s="93"/>
    </row>
    <row r="85" spans="1:11" ht="12.75" customHeight="1" x14ac:dyDescent="0.25">
      <c r="D85" s="91"/>
      <c r="E85" s="91"/>
      <c r="F85" s="92"/>
      <c r="G85" s="93"/>
      <c r="H85" s="91"/>
      <c r="I85" s="91"/>
      <c r="J85" s="92"/>
      <c r="K85" s="93"/>
    </row>
    <row r="86" spans="1:11" ht="12.75" customHeight="1" x14ac:dyDescent="0.25">
      <c r="D86" s="91"/>
      <c r="E86" s="91"/>
      <c r="F86" s="92"/>
      <c r="G86" s="93"/>
      <c r="H86" s="91"/>
      <c r="I86" s="91"/>
      <c r="J86" s="92"/>
      <c r="K86" s="93"/>
    </row>
    <row r="87" spans="1:11" ht="12.75" customHeight="1" x14ac:dyDescent="0.25">
      <c r="D87" s="91"/>
      <c r="E87" s="91"/>
      <c r="F87" s="92"/>
      <c r="G87" s="93"/>
      <c r="H87" s="91"/>
      <c r="I87" s="91"/>
      <c r="J87" s="92"/>
      <c r="K87" s="93"/>
    </row>
    <row r="88" spans="1:11" ht="12.75" customHeight="1" x14ac:dyDescent="0.25">
      <c r="D88" s="91"/>
      <c r="E88" s="91"/>
      <c r="F88" s="92"/>
      <c r="G88" s="93"/>
      <c r="H88" s="91"/>
      <c r="I88" s="91"/>
      <c r="J88" s="92"/>
      <c r="K88" s="93"/>
    </row>
    <row r="89" spans="1:11" ht="12.75" customHeight="1" x14ac:dyDescent="0.25">
      <c r="D89" s="91"/>
      <c r="E89" s="91"/>
      <c r="F89" s="92"/>
      <c r="G89" s="93"/>
      <c r="H89" s="91"/>
      <c r="I89" s="91"/>
      <c r="J89" s="92"/>
      <c r="K89" s="93"/>
    </row>
    <row r="90" spans="1:11" ht="12.75" customHeight="1" x14ac:dyDescent="0.25">
      <c r="D90" s="91"/>
      <c r="E90" s="91"/>
      <c r="F90" s="92"/>
      <c r="G90" s="93"/>
      <c r="H90" s="91"/>
      <c r="I90" s="91"/>
      <c r="J90" s="92"/>
      <c r="K90" s="93"/>
    </row>
    <row r="91" spans="1:11" x14ac:dyDescent="0.25">
      <c r="D91" s="91"/>
      <c r="E91" s="91"/>
      <c r="F91" s="92"/>
      <c r="G91" s="93"/>
      <c r="H91" s="91"/>
      <c r="I91" s="91"/>
      <c r="J91" s="92"/>
      <c r="K91" s="93"/>
    </row>
    <row r="92" spans="1:11" x14ac:dyDescent="0.25">
      <c r="D92" s="91"/>
      <c r="E92" s="91"/>
      <c r="F92" s="92"/>
      <c r="G92" s="93"/>
      <c r="H92" s="91"/>
      <c r="I92" s="91"/>
      <c r="J92" s="92"/>
      <c r="K92" s="93"/>
    </row>
    <row r="93" spans="1:11" x14ac:dyDescent="0.25">
      <c r="A93" s="91"/>
      <c r="B93" s="92"/>
      <c r="C93" s="93"/>
      <c r="D93" s="91"/>
      <c r="E93" s="91"/>
      <c r="F93" s="91"/>
      <c r="G93" s="91"/>
      <c r="H93" s="91"/>
      <c r="I93" s="91"/>
      <c r="J93" s="91"/>
      <c r="K93" s="91"/>
    </row>
    <row r="94" spans="1:11" x14ac:dyDescent="0.25">
      <c r="A94" s="91"/>
      <c r="B94" s="92"/>
      <c r="C94" s="93"/>
      <c r="D94" s="91"/>
      <c r="E94" s="91"/>
      <c r="F94" s="91"/>
      <c r="G94" s="91"/>
      <c r="H94" s="91"/>
      <c r="I94" s="91"/>
      <c r="J94" s="91"/>
      <c r="K94" s="91"/>
    </row>
    <row r="95" spans="1:11" x14ac:dyDescent="0.25">
      <c r="A95" s="91"/>
      <c r="B95" s="92"/>
      <c r="C95" s="93"/>
      <c r="D95" s="91"/>
      <c r="E95" s="91"/>
      <c r="F95" s="91"/>
      <c r="G95" s="91"/>
      <c r="H95" s="91"/>
      <c r="I95" s="91"/>
      <c r="J95" s="91"/>
      <c r="K95" s="91"/>
    </row>
    <row r="96" spans="1:11" x14ac:dyDescent="0.25">
      <c r="A96" s="91"/>
      <c r="B96" s="92"/>
      <c r="C96" s="93"/>
      <c r="D96" s="91"/>
      <c r="E96" s="91"/>
      <c r="F96" s="91"/>
      <c r="G96" s="91"/>
      <c r="H96" s="91"/>
      <c r="I96" s="91"/>
      <c r="J96" s="91"/>
      <c r="K96" s="91"/>
    </row>
    <row r="97" spans="1:11" x14ac:dyDescent="0.25">
      <c r="A97" s="91"/>
      <c r="B97" s="92"/>
      <c r="C97" s="93"/>
      <c r="D97" s="91"/>
      <c r="E97" s="91"/>
      <c r="F97" s="91"/>
      <c r="G97" s="91"/>
      <c r="H97" s="91"/>
      <c r="I97" s="91"/>
      <c r="J97" s="91"/>
      <c r="K97" s="91"/>
    </row>
    <row r="98" spans="1:11" x14ac:dyDescent="0.25">
      <c r="B98" s="89"/>
      <c r="C98" s="90"/>
    </row>
    <row r="99" spans="1:11" x14ac:dyDescent="0.25">
      <c r="B99" s="89"/>
      <c r="C99" s="90"/>
    </row>
    <row r="100" spans="1:11" x14ac:dyDescent="0.25">
      <c r="B100" s="89"/>
      <c r="C100" s="90"/>
    </row>
    <row r="101" spans="1:11" x14ac:dyDescent="0.25">
      <c r="B101" s="89"/>
      <c r="C101" s="90"/>
    </row>
    <row r="102" spans="1:11" x14ac:dyDescent="0.25">
      <c r="B102" s="89"/>
      <c r="C102" s="90"/>
    </row>
    <row r="103" spans="1:11" x14ac:dyDescent="0.25">
      <c r="B103" s="89"/>
      <c r="C103" s="90"/>
    </row>
  </sheetData>
  <pageMargins left="0.23622047244094491" right="0.23622047244094491" top="0.55118110236220474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</vt:lpstr>
      <vt:lpstr>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Brown</dc:creator>
  <cp:lastModifiedBy>Steve Brown</cp:lastModifiedBy>
  <cp:lastPrinted>2023-11-01T01:01:20Z</cp:lastPrinted>
  <dcterms:created xsi:type="dcterms:W3CDTF">2023-02-08T03:48:38Z</dcterms:created>
  <dcterms:modified xsi:type="dcterms:W3CDTF">2024-04-09T07:09:31Z</dcterms:modified>
</cp:coreProperties>
</file>